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800" windowHeight="12390"/>
  </bookViews>
  <sheets>
    <sheet name="12.17-12.21龍崗菜單" sheetId="1" r:id="rId1"/>
    <sheet name="12.24-12.28" sheetId="2" r:id="rId2"/>
  </sheets>
  <calcPr calcId="152511"/>
</workbook>
</file>

<file path=xl/calcChain.xml><?xml version="1.0" encoding="utf-8"?>
<calcChain xmlns="http://schemas.openxmlformats.org/spreadsheetml/2006/main">
  <c r="P42" i="1" l="1"/>
  <c r="AD28" i="1"/>
  <c r="AD41" i="1"/>
  <c r="AD40" i="1"/>
  <c r="I45" i="1"/>
  <c r="I44" i="1"/>
  <c r="I43" i="1"/>
  <c r="I42" i="1"/>
  <c r="AG41" i="1"/>
  <c r="P41" i="1"/>
  <c r="I41" i="1"/>
  <c r="AG40" i="1"/>
  <c r="W40" i="1"/>
  <c r="I40" i="1"/>
  <c r="W38" i="2" l="1"/>
  <c r="P38" i="2"/>
  <c r="W37" i="2"/>
  <c r="P37" i="2"/>
  <c r="W36" i="2"/>
  <c r="I36" i="2"/>
  <c r="W35" i="2"/>
  <c r="I35" i="2"/>
  <c r="AG34" i="2"/>
  <c r="I34" i="2"/>
  <c r="AG33" i="2"/>
  <c r="P33" i="2"/>
  <c r="I33" i="2"/>
  <c r="P31" i="2"/>
  <c r="P30" i="2"/>
  <c r="P29" i="2"/>
  <c r="AG28" i="2"/>
  <c r="I28" i="2"/>
  <c r="AG27" i="2"/>
  <c r="P27" i="2"/>
  <c r="I27" i="2"/>
  <c r="AG26" i="2"/>
  <c r="W26" i="2"/>
  <c r="AG25" i="2"/>
  <c r="P24" i="2"/>
  <c r="I24" i="2"/>
  <c r="AD22" i="2"/>
  <c r="I22" i="2"/>
  <c r="AG21" i="2"/>
  <c r="I21" i="2"/>
  <c r="AG20" i="2"/>
  <c r="I20" i="2"/>
  <c r="AG19" i="2"/>
  <c r="I19" i="2"/>
  <c r="AG18" i="2"/>
  <c r="P17" i="2"/>
  <c r="I17" i="2"/>
  <c r="I15" i="2"/>
  <c r="AG14" i="2"/>
  <c r="I14" i="2"/>
  <c r="AG13" i="2"/>
  <c r="AD13" i="2"/>
  <c r="T13" i="2"/>
  <c r="S13" i="2" s="1"/>
  <c r="W13" i="2" s="1"/>
  <c r="I13" i="2"/>
  <c r="F13" i="2"/>
  <c r="A13" i="2"/>
  <c r="A20" i="2" s="1"/>
  <c r="AG12" i="2"/>
  <c r="I12" i="2"/>
  <c r="AG11" i="2"/>
  <c r="I10" i="2"/>
  <c r="I9" i="2"/>
  <c r="AD8" i="2"/>
  <c r="AG7" i="2"/>
  <c r="I7" i="2"/>
  <c r="AG6" i="2"/>
  <c r="I6" i="2"/>
  <c r="AG5" i="2"/>
  <c r="W5" i="2"/>
  <c r="M5" i="2"/>
  <c r="L5" i="2" s="1"/>
  <c r="P5" i="2" s="1"/>
  <c r="I5" i="2"/>
  <c r="AG4" i="2"/>
  <c r="F2" i="2"/>
  <c r="M37" i="2" s="1"/>
  <c r="AD37" i="1"/>
  <c r="P36" i="1"/>
  <c r="P35" i="1"/>
  <c r="AG34" i="1"/>
  <c r="P34" i="1"/>
  <c r="AG33" i="1"/>
  <c r="W33" i="1"/>
  <c r="P33" i="1"/>
  <c r="I33" i="1"/>
  <c r="AD31" i="1"/>
  <c r="W31" i="1"/>
  <c r="P31" i="1"/>
  <c r="AD30" i="1"/>
  <c r="W30" i="1"/>
  <c r="P30" i="1"/>
  <c r="W29" i="1"/>
  <c r="P29" i="1"/>
  <c r="AG28" i="1"/>
  <c r="AG27" i="1"/>
  <c r="AD27" i="1"/>
  <c r="P27" i="1"/>
  <c r="AG26" i="1"/>
  <c r="AD26" i="1"/>
  <c r="P26" i="1"/>
  <c r="I26" i="1"/>
  <c r="AG25" i="1"/>
  <c r="W24" i="1"/>
  <c r="P24" i="1"/>
  <c r="I24" i="1"/>
  <c r="W23" i="1"/>
  <c r="P23" i="1"/>
  <c r="I23" i="1"/>
  <c r="W22" i="1"/>
  <c r="P22" i="1"/>
  <c r="I22" i="1"/>
  <c r="AG21" i="1"/>
  <c r="W21" i="1"/>
  <c r="P21" i="1"/>
  <c r="I21" i="1"/>
  <c r="AG20" i="1"/>
  <c r="P20" i="1"/>
  <c r="I20" i="1"/>
  <c r="AG19" i="1"/>
  <c r="P19" i="1"/>
  <c r="E19" i="1"/>
  <c r="AG18" i="1"/>
  <c r="AD17" i="1"/>
  <c r="W17" i="1"/>
  <c r="AD16" i="1"/>
  <c r="W16" i="1"/>
  <c r="W15" i="1"/>
  <c r="P15" i="1"/>
  <c r="AG14" i="1"/>
  <c r="W14" i="1"/>
  <c r="P14" i="1"/>
  <c r="AG13" i="1"/>
  <c r="P13" i="1"/>
  <c r="I13" i="1"/>
  <c r="A13" i="1"/>
  <c r="A14" i="1" s="1"/>
  <c r="AG12" i="1"/>
  <c r="W12" i="1"/>
  <c r="P12" i="1"/>
  <c r="I12" i="1"/>
  <c r="AG11" i="1"/>
  <c r="AD10" i="1"/>
  <c r="W10" i="1"/>
  <c r="I10" i="1"/>
  <c r="AD9" i="1"/>
  <c r="W9" i="1"/>
  <c r="I9" i="1"/>
  <c r="W8" i="1"/>
  <c r="AG7" i="1"/>
  <c r="W7" i="1"/>
  <c r="I7" i="1"/>
  <c r="AG6" i="1"/>
  <c r="I6" i="1"/>
  <c r="AG5" i="1"/>
  <c r="I5" i="1"/>
  <c r="AG4" i="1"/>
  <c r="F2" i="1"/>
  <c r="AA36" i="1" s="1"/>
  <c r="Z36" i="1" s="1"/>
  <c r="AD36" i="1" s="1"/>
  <c r="M5" i="1" l="1"/>
  <c r="L5" i="1" s="1"/>
  <c r="P5" i="1" s="1"/>
  <c r="F6" i="2"/>
  <c r="T6" i="2"/>
  <c r="S6" i="2" s="1"/>
  <c r="W6" i="2" s="1"/>
  <c r="F7" i="2"/>
  <c r="AA7" i="2"/>
  <c r="Z7" i="2" s="1"/>
  <c r="AD7" i="2" s="1"/>
  <c r="F8" i="2"/>
  <c r="M12" i="2"/>
  <c r="L12" i="2" s="1"/>
  <c r="P12" i="2" s="1"/>
  <c r="F14" i="2"/>
  <c r="T14" i="2"/>
  <c r="S14" i="2" s="1"/>
  <c r="W14" i="2" s="1"/>
  <c r="F15" i="2"/>
  <c r="AA15" i="2"/>
  <c r="Z15" i="2" s="1"/>
  <c r="AD15" i="2" s="1"/>
  <c r="M6" i="1"/>
  <c r="L6" i="1" s="1"/>
  <c r="P6" i="1" s="1"/>
  <c r="AA12" i="1"/>
  <c r="Z12" i="1" s="1"/>
  <c r="AD12" i="1" s="1"/>
  <c r="AA15" i="1"/>
  <c r="Z15" i="1" s="1"/>
  <c r="AD15" i="1" s="1"/>
  <c r="AA13" i="1"/>
  <c r="Z13" i="1" s="1"/>
  <c r="AD13" i="1" s="1"/>
  <c r="AA14" i="1"/>
  <c r="Z14" i="1" s="1"/>
  <c r="AD14" i="1" s="1"/>
  <c r="AA5" i="1"/>
  <c r="Z5" i="1" s="1"/>
  <c r="AD5" i="1" s="1"/>
  <c r="T5" i="2"/>
  <c r="AA12" i="2"/>
  <c r="Z12" i="2" s="1"/>
  <c r="AD12" i="2" s="1"/>
  <c r="AA13" i="2"/>
  <c r="A27" i="2"/>
  <c r="A21" i="2"/>
  <c r="F5" i="1"/>
  <c r="T5" i="1"/>
  <c r="S5" i="1" s="1"/>
  <c r="W5" i="1" s="1"/>
  <c r="F6" i="1"/>
  <c r="T6" i="1"/>
  <c r="S6" i="1" s="1"/>
  <c r="W6" i="1" s="1"/>
  <c r="F7" i="1"/>
  <c r="M8" i="1"/>
  <c r="L8" i="1" s="1"/>
  <c r="P8" i="1" s="1"/>
  <c r="AA8" i="1"/>
  <c r="Z8" i="1" s="1"/>
  <c r="AD8" i="1" s="1"/>
  <c r="F9" i="1"/>
  <c r="F13" i="1"/>
  <c r="M13" i="1"/>
  <c r="F16" i="1"/>
  <c r="M19" i="1"/>
  <c r="A20" i="1"/>
  <c r="F22" i="1"/>
  <c r="F23" i="1"/>
  <c r="F24" i="1"/>
  <c r="F26" i="1"/>
  <c r="M26" i="1"/>
  <c r="F27" i="1"/>
  <c r="E27" i="1" s="1"/>
  <c r="I27" i="1" s="1"/>
  <c r="M27" i="1"/>
  <c r="F28" i="1"/>
  <c r="E28" i="1" s="1"/>
  <c r="I28" i="1" s="1"/>
  <c r="T28" i="1"/>
  <c r="S28" i="1" s="1"/>
  <c r="W28" i="1" s="1"/>
  <c r="F33" i="1"/>
  <c r="M33" i="1"/>
  <c r="T33" i="1"/>
  <c r="T34" i="1"/>
  <c r="S34" i="1" s="1"/>
  <c r="W34" i="1" s="1"/>
  <c r="AA35" i="1"/>
  <c r="Z35" i="1" s="1"/>
  <c r="AD35" i="1" s="1"/>
  <c r="M36" i="1"/>
  <c r="M37" i="1"/>
  <c r="L37" i="1" s="1"/>
  <c r="P37" i="1" s="1"/>
  <c r="F5" i="2"/>
  <c r="AA5" i="2"/>
  <c r="Z5" i="2" s="1"/>
  <c r="AD5" i="2" s="1"/>
  <c r="M6" i="2"/>
  <c r="L6" i="2" s="1"/>
  <c r="P6" i="2" s="1"/>
  <c r="AA6" i="2"/>
  <c r="Z6" i="2" s="1"/>
  <c r="AD6" i="2" s="1"/>
  <c r="M7" i="2"/>
  <c r="L7" i="2" s="1"/>
  <c r="P7" i="2" s="1"/>
  <c r="F9" i="2"/>
  <c r="T19" i="2" s="1"/>
  <c r="W19" i="2" s="1"/>
  <c r="F12" i="2"/>
  <c r="T12" i="2"/>
  <c r="S12" i="2" s="1"/>
  <c r="W12" i="2" s="1"/>
  <c r="M13" i="2"/>
  <c r="L13" i="2" s="1"/>
  <c r="P13" i="2" s="1"/>
  <c r="A14" i="2"/>
  <c r="M14" i="2"/>
  <c r="L14" i="2" s="1"/>
  <c r="P14" i="2" s="1"/>
  <c r="AA14" i="2"/>
  <c r="Z14" i="2" s="1"/>
  <c r="AD14" i="2" s="1"/>
  <c r="M15" i="2"/>
  <c r="L15" i="2" s="1"/>
  <c r="P15" i="2" s="1"/>
  <c r="F16" i="2"/>
  <c r="E16" i="2" s="1"/>
  <c r="I16" i="2" s="1"/>
  <c r="M19" i="2"/>
  <c r="L19" i="2" s="1"/>
  <c r="P19" i="2" s="1"/>
  <c r="M20" i="2"/>
  <c r="L20" i="2" s="1"/>
  <c r="P20" i="2" s="1"/>
  <c r="M21" i="2"/>
  <c r="L21" i="2" s="1"/>
  <c r="P21" i="2" s="1"/>
  <c r="F22" i="2"/>
  <c r="M23" i="2"/>
  <c r="L23" i="2" s="1"/>
  <c r="P23" i="2" s="1"/>
  <c r="F24" i="2"/>
  <c r="M26" i="2"/>
  <c r="L26" i="2" s="1"/>
  <c r="P26" i="2" s="1"/>
  <c r="T26" i="2"/>
  <c r="T27" i="2"/>
  <c r="S27" i="2" s="1"/>
  <c r="W27" i="2" s="1"/>
  <c r="M28" i="2"/>
  <c r="L28" i="2" s="1"/>
  <c r="P28" i="2" s="1"/>
  <c r="AA29" i="2"/>
  <c r="Z29" i="2" s="1"/>
  <c r="AD29" i="2" s="1"/>
  <c r="F33" i="2"/>
  <c r="M33" i="2"/>
  <c r="AA33" i="2"/>
  <c r="Z33" i="2" s="1"/>
  <c r="AD33" i="2" s="1"/>
  <c r="F34" i="2"/>
  <c r="T34" i="2"/>
  <c r="S34" i="2" s="1"/>
  <c r="W34" i="2" s="1"/>
  <c r="M35" i="2"/>
  <c r="L35" i="2" s="1"/>
  <c r="P35" i="2" s="1"/>
  <c r="AA35" i="2"/>
  <c r="Z35" i="2" s="1"/>
  <c r="AD35" i="2" s="1"/>
  <c r="F36" i="2"/>
  <c r="AA6" i="1"/>
  <c r="Z6" i="1" s="1"/>
  <c r="AD6" i="1" s="1"/>
  <c r="M7" i="1"/>
  <c r="L7" i="1" s="1"/>
  <c r="P7" i="1" s="1"/>
  <c r="AA7" i="1"/>
  <c r="Z7" i="1" s="1"/>
  <c r="AD7" i="1" s="1"/>
  <c r="F8" i="1"/>
  <c r="E8" i="1" s="1"/>
  <c r="I8" i="1" s="1"/>
  <c r="M9" i="1"/>
  <c r="L9" i="1" s="1"/>
  <c r="P9" i="1" s="1"/>
  <c r="F12" i="1"/>
  <c r="M12" i="1"/>
  <c r="T12" i="1"/>
  <c r="T13" i="1"/>
  <c r="S13" i="1" s="1"/>
  <c r="W13" i="1" s="1"/>
  <c r="F14" i="1"/>
  <c r="E14" i="1" s="1"/>
  <c r="I14" i="1" s="1"/>
  <c r="M14" i="1"/>
  <c r="F15" i="1"/>
  <c r="E15" i="1" s="1"/>
  <c r="I15" i="1" s="1"/>
  <c r="M15" i="1"/>
  <c r="M16" i="1"/>
  <c r="L16" i="1" s="1"/>
  <c r="P16" i="1" s="1"/>
  <c r="F19" i="1"/>
  <c r="T19" i="1"/>
  <c r="S19" i="1" s="1"/>
  <c r="W19" i="1" s="1"/>
  <c r="F20" i="1"/>
  <c r="T20" i="1"/>
  <c r="S20" i="1" s="1"/>
  <c r="W20" i="1" s="1"/>
  <c r="F21" i="1"/>
  <c r="T26" i="1"/>
  <c r="S26" i="1" s="1"/>
  <c r="W26" i="1" s="1"/>
  <c r="AA26" i="1"/>
  <c r="T27" i="1"/>
  <c r="S27" i="1" s="1"/>
  <c r="W27" i="1" s="1"/>
  <c r="AA27" i="1"/>
  <c r="M28" i="1"/>
  <c r="L28" i="1" s="1"/>
  <c r="P28" i="1" s="1"/>
  <c r="M29" i="1"/>
  <c r="AA33" i="1"/>
  <c r="Z33" i="1" s="1"/>
  <c r="AD33" i="1" s="1"/>
  <c r="M34" i="1"/>
  <c r="AA34" i="1"/>
  <c r="Z34" i="1" s="1"/>
  <c r="AD34" i="1" s="1"/>
  <c r="M35" i="1"/>
  <c r="F19" i="2"/>
  <c r="AA19" i="2"/>
  <c r="Z19" i="2" s="1"/>
  <c r="AD19" i="2" s="1"/>
  <c r="F20" i="2"/>
  <c r="AA20" i="2"/>
  <c r="Z20" i="2" s="1"/>
  <c r="AD20" i="2" s="1"/>
  <c r="F21" i="2"/>
  <c r="AA21" i="2"/>
  <c r="Z21" i="2" s="1"/>
  <c r="AD21" i="2" s="1"/>
  <c r="M22" i="2"/>
  <c r="L22" i="2" s="1"/>
  <c r="P22" i="2" s="1"/>
  <c r="F23" i="2"/>
  <c r="E23" i="2" s="1"/>
  <c r="I23" i="2" s="1"/>
  <c r="F26" i="2"/>
  <c r="E26" i="2" s="1"/>
  <c r="I26" i="2" s="1"/>
  <c r="AA26" i="2"/>
  <c r="Z26" i="2" s="1"/>
  <c r="AD26" i="2" s="1"/>
  <c r="F27" i="2"/>
  <c r="M27" i="2"/>
  <c r="AA27" i="2"/>
  <c r="Z27" i="2" s="1"/>
  <c r="AD27" i="2" s="1"/>
  <c r="F28" i="2"/>
  <c r="AA28" i="2"/>
  <c r="Z28" i="2" s="1"/>
  <c r="AD28" i="2" s="1"/>
  <c r="F29" i="2"/>
  <c r="E29" i="2" s="1"/>
  <c r="I29" i="2" s="1"/>
  <c r="M29" i="2"/>
  <c r="T33" i="2"/>
  <c r="S33" i="2" s="1"/>
  <c r="W33" i="2" s="1"/>
  <c r="M34" i="2"/>
  <c r="L34" i="2" s="1"/>
  <c r="P34" i="2" s="1"/>
  <c r="AA34" i="2"/>
  <c r="Z34" i="2" s="1"/>
  <c r="AD34" i="2" s="1"/>
  <c r="F35" i="2"/>
  <c r="M36" i="2"/>
  <c r="L36" i="2" s="1"/>
  <c r="P36" i="2" s="1"/>
  <c r="AA36" i="2"/>
  <c r="Z36" i="2" s="1"/>
  <c r="AD36" i="2" s="1"/>
  <c r="E16" i="1" l="1"/>
  <c r="I16" i="1" s="1"/>
  <c r="I46" i="1" s="1"/>
  <c r="AA41" i="1"/>
  <c r="AA40" i="1"/>
  <c r="AD46" i="1"/>
  <c r="P46" i="1"/>
  <c r="W46" i="1"/>
  <c r="E8" i="2"/>
  <c r="I8" i="2" s="1"/>
  <c r="I39" i="2" s="1"/>
  <c r="T20" i="2"/>
  <c r="S20" i="2" s="1"/>
  <c r="W20" i="2" s="1"/>
  <c r="W39" i="2" s="1"/>
  <c r="T40" i="1"/>
  <c r="F40" i="1"/>
  <c r="P39" i="2"/>
  <c r="A27" i="1"/>
  <c r="A21" i="1"/>
  <c r="A34" i="2"/>
  <c r="A35" i="2" s="1"/>
  <c r="A28" i="2"/>
  <c r="AD39" i="2"/>
  <c r="AE39" i="2" l="1"/>
  <c r="AE46" i="1"/>
  <c r="A34" i="1"/>
  <c r="A28" i="1"/>
  <c r="A35" i="1" l="1"/>
  <c r="A41" i="1"/>
  <c r="A42" i="1" s="1"/>
</calcChain>
</file>

<file path=xl/sharedStrings.xml><?xml version="1.0" encoding="utf-8"?>
<sst xmlns="http://schemas.openxmlformats.org/spreadsheetml/2006/main" count="630" uniqueCount="245">
  <si>
    <t xml:space="preserve"> 預 估 人 數：</t>
    <phoneticPr fontId="6" type="noConversion"/>
  </si>
  <si>
    <t>本週用餐日數</t>
    <phoneticPr fontId="4" type="noConversion"/>
  </si>
  <si>
    <t>水果用餐日數</t>
    <phoneticPr fontId="4" type="noConversion"/>
  </si>
  <si>
    <t>日 期</t>
    <phoneticPr fontId="6" type="noConversion"/>
  </si>
  <si>
    <t>品名</t>
    <phoneticPr fontId="4" type="noConversion"/>
  </si>
  <si>
    <t>品名</t>
    <phoneticPr fontId="4" type="noConversion"/>
  </si>
  <si>
    <t>數量</t>
    <phoneticPr fontId="4" type="noConversion"/>
  </si>
  <si>
    <t>數量</t>
    <phoneticPr fontId="4" type="noConversion"/>
  </si>
  <si>
    <t>單位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</si>
  <si>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</si>
  <si>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</si>
  <si>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</si>
  <si>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</si>
  <si>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營養分析表</t>
    <phoneticPr fontId="4" type="noConversion"/>
  </si>
  <si>
    <t>白米飯</t>
    <phoneticPr fontId="4" type="noConversion"/>
  </si>
  <si>
    <t>古都肉燥</t>
    <phoneticPr fontId="4" type="noConversion"/>
  </si>
  <si>
    <t>沙茶鮮蔬</t>
    <phoneticPr fontId="4" type="noConversion"/>
  </si>
  <si>
    <t>蒜香青菜</t>
    <phoneticPr fontId="4" type="noConversion"/>
  </si>
  <si>
    <t>香菇蘿蔔湯</t>
    <phoneticPr fontId="4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</si>
  <si>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</si>
  <si>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</si>
  <si>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</si>
  <si>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</si>
  <si>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粗絞肉q</t>
    <phoneticPr fontId="4" type="noConversion"/>
  </si>
  <si>
    <t>kg</t>
    <phoneticPr fontId="4" type="noConversion"/>
  </si>
  <si>
    <t>kg</t>
    <phoneticPr fontId="4" type="noConversion"/>
  </si>
  <si>
    <t>高麗菜片</t>
    <phoneticPr fontId="4" type="noConversion"/>
  </si>
  <si>
    <t>高麗菜片</t>
    <phoneticPr fontId="4" type="noConversion"/>
  </si>
  <si>
    <t>油菜切</t>
    <phoneticPr fontId="4" type="noConversion"/>
  </si>
  <si>
    <t>雞腿丁</t>
    <phoneticPr fontId="4" type="noConversion"/>
  </si>
  <si>
    <t>雞腿丁</t>
    <phoneticPr fontId="4" type="noConversion"/>
  </si>
  <si>
    <t>蛋白質</t>
    <phoneticPr fontId="4" type="noConversion"/>
  </si>
  <si>
    <t>蛋白質</t>
    <phoneticPr fontId="4" type="noConversion"/>
  </si>
  <si>
    <t>g</t>
    <phoneticPr fontId="4" type="noConversion"/>
  </si>
  <si>
    <t>g</t>
    <phoneticPr fontId="4" type="noConversion"/>
  </si>
  <si>
    <t>主食</t>
    <phoneticPr fontId="4" type="noConversion"/>
  </si>
  <si>
    <t>主食</t>
    <phoneticPr fontId="4" type="noConversion"/>
  </si>
  <si>
    <t>3.5-4.5</t>
    <phoneticPr fontId="4" type="noConversion"/>
  </si>
  <si>
    <t>3.5-4.5</t>
    <phoneticPr fontId="4" type="noConversion"/>
  </si>
  <si>
    <t>豆干丁</t>
    <phoneticPr fontId="4" type="noConversion"/>
  </si>
  <si>
    <t>秀珍菇</t>
    <phoneticPr fontId="4" type="noConversion"/>
  </si>
  <si>
    <t>蒜末</t>
    <phoneticPr fontId="4" type="noConversion"/>
  </si>
  <si>
    <t>蒜末</t>
    <phoneticPr fontId="4" type="noConversion"/>
  </si>
  <si>
    <t>包</t>
    <phoneticPr fontId="4" type="noConversion"/>
  </si>
  <si>
    <t>包</t>
    <phoneticPr fontId="4" type="noConversion"/>
  </si>
  <si>
    <t>白蘿蔔丁</t>
    <phoneticPr fontId="4" type="noConversion"/>
  </si>
  <si>
    <t>脂肪</t>
    <phoneticPr fontId="4" type="noConversion"/>
  </si>
  <si>
    <t>脂肪</t>
    <phoneticPr fontId="4" type="noConversion"/>
  </si>
  <si>
    <t>肉魚豆蛋</t>
    <phoneticPr fontId="4" type="noConversion"/>
  </si>
  <si>
    <t>肉魚豆蛋</t>
    <phoneticPr fontId="4" type="noConversion"/>
  </si>
  <si>
    <t>鮮香菇絲</t>
    <phoneticPr fontId="4" type="noConversion"/>
  </si>
  <si>
    <t>木耳絲</t>
    <phoneticPr fontId="4" type="noConversion"/>
  </si>
  <si>
    <t>鮮香菇片</t>
    <phoneticPr fontId="4" type="noConversion"/>
  </si>
  <si>
    <t>鮮香菇片</t>
    <phoneticPr fontId="4" type="noConversion"/>
  </si>
  <si>
    <t>糖類</t>
    <phoneticPr fontId="4" type="noConversion"/>
  </si>
  <si>
    <t>糖類</t>
    <phoneticPr fontId="4" type="noConversion"/>
  </si>
  <si>
    <t>油脂</t>
    <phoneticPr fontId="4" type="noConversion"/>
  </si>
  <si>
    <t>油脂</t>
    <phoneticPr fontId="4" type="noConversion"/>
  </si>
  <si>
    <t>2.5-3</t>
    <phoneticPr fontId="4" type="noConversion"/>
  </si>
  <si>
    <t>2.5-3</t>
    <phoneticPr fontId="4" type="noConversion"/>
  </si>
  <si>
    <t>鴿蛋</t>
    <phoneticPr fontId="4" type="noConversion"/>
  </si>
  <si>
    <t>k</t>
    <phoneticPr fontId="4" type="noConversion"/>
  </si>
  <si>
    <t>k</t>
    <phoneticPr fontId="4" type="noConversion"/>
  </si>
  <si>
    <t>培根</t>
    <phoneticPr fontId="4" type="noConversion"/>
  </si>
  <si>
    <t>薑片</t>
    <phoneticPr fontId="4" type="noConversion"/>
  </si>
  <si>
    <t>薑片</t>
    <phoneticPr fontId="4" type="noConversion"/>
  </si>
  <si>
    <t>蔬菜</t>
    <phoneticPr fontId="4" type="noConversion"/>
  </si>
  <si>
    <t>蔬菜</t>
    <phoneticPr fontId="4" type="noConversion"/>
  </si>
  <si>
    <t>1-1.5</t>
    <phoneticPr fontId="4" type="noConversion"/>
  </si>
  <si>
    <t>1-1.5</t>
    <phoneticPr fontId="4" type="noConversion"/>
  </si>
  <si>
    <t>油蔥酥</t>
    <phoneticPr fontId="4" type="noConversion"/>
  </si>
  <si>
    <t>油蔥酥</t>
    <phoneticPr fontId="4" type="noConversion"/>
  </si>
  <si>
    <t>蔥段</t>
    <phoneticPr fontId="4" type="noConversion"/>
  </si>
  <si>
    <t>水果</t>
    <phoneticPr fontId="4" type="noConversion"/>
  </si>
  <si>
    <t>水果</t>
    <phoneticPr fontId="4" type="noConversion"/>
  </si>
  <si>
    <t>三杯雞丁</t>
    <phoneticPr fontId="4" type="noConversion"/>
  </si>
  <si>
    <t>金菇三絲</t>
    <phoneticPr fontId="4" type="noConversion"/>
  </si>
  <si>
    <t>蒜香青菜</t>
    <phoneticPr fontId="4" type="noConversion"/>
  </si>
  <si>
    <t>筍片排骨湯</t>
    <phoneticPr fontId="4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</si>
  <si>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</si>
  <si>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</si>
  <si>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</si>
  <si>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</si>
  <si>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小黃瓜絲</t>
    <phoneticPr fontId="4" type="noConversion"/>
  </si>
  <si>
    <t>菠菜段</t>
    <phoneticPr fontId="4" type="noConversion"/>
  </si>
  <si>
    <t>鮮筍片</t>
    <phoneticPr fontId="4" type="noConversion"/>
  </si>
  <si>
    <t>金針菇</t>
    <phoneticPr fontId="4" type="noConversion"/>
  </si>
  <si>
    <t>中排骨</t>
    <phoneticPr fontId="4" type="noConversion"/>
  </si>
  <si>
    <t>肉絲</t>
    <phoneticPr fontId="4" type="noConversion"/>
  </si>
  <si>
    <t>肉絲</t>
    <phoneticPr fontId="4" type="noConversion"/>
  </si>
  <si>
    <t>芹菜珠</t>
    <phoneticPr fontId="4" type="noConversion"/>
  </si>
  <si>
    <t>芹菜珠</t>
    <phoneticPr fontId="4" type="noConversion"/>
  </si>
  <si>
    <t>九層塔</t>
    <phoneticPr fontId="4" type="noConversion"/>
  </si>
  <si>
    <t>紅k絲</t>
    <phoneticPr fontId="4" type="noConversion"/>
  </si>
  <si>
    <t>酸菜片</t>
    <phoneticPr fontId="4" type="noConversion"/>
  </si>
  <si>
    <t>蒜仁</t>
    <phoneticPr fontId="4" type="noConversion"/>
  </si>
  <si>
    <t>斤</t>
    <phoneticPr fontId="4" type="noConversion"/>
  </si>
  <si>
    <t>斤</t>
    <phoneticPr fontId="4" type="noConversion"/>
  </si>
  <si>
    <t>紅燒滷肉麵</t>
    <phoneticPr fontId="4" type="noConversion"/>
  </si>
  <si>
    <t>銀絲卷</t>
    <phoneticPr fontId="4" type="noConversion"/>
  </si>
  <si>
    <t>小烏龍麵條-另計</t>
    <phoneticPr fontId="4" type="noConversion"/>
  </si>
  <si>
    <t>個</t>
    <phoneticPr fontId="4" type="noConversion"/>
  </si>
  <si>
    <t>鵝白菜段</t>
    <phoneticPr fontId="4" type="noConversion"/>
  </si>
  <si>
    <t>鵝白菜段</t>
    <phoneticPr fontId="4" type="noConversion"/>
  </si>
  <si>
    <t>肉丁q</t>
    <phoneticPr fontId="4" type="noConversion"/>
  </si>
  <si>
    <t>紅蘿蔔大丁</t>
    <phoneticPr fontId="4" type="noConversion"/>
  </si>
  <si>
    <t>紅蘿蔔大丁</t>
    <phoneticPr fontId="4" type="noConversion"/>
  </si>
  <si>
    <t>白蘿蔔大丁</t>
    <phoneticPr fontId="4" type="noConversion"/>
  </si>
  <si>
    <t>白蘿蔔大丁</t>
    <phoneticPr fontId="4" type="noConversion"/>
  </si>
  <si>
    <t>K</t>
    <phoneticPr fontId="4" type="noConversion"/>
  </si>
  <si>
    <t>K</t>
    <phoneticPr fontId="4" type="noConversion"/>
  </si>
  <si>
    <t>洋蔥大丁</t>
    <phoneticPr fontId="4" type="noConversion"/>
  </si>
  <si>
    <t>洋蔥大丁</t>
    <phoneticPr fontId="4" type="noConversion"/>
  </si>
  <si>
    <t>素牛肉滷包</t>
    <phoneticPr fontId="4" type="noConversion"/>
  </si>
  <si>
    <t>清蒸魚片</t>
    <phoneticPr fontId="4" type="noConversion"/>
  </si>
  <si>
    <t>麻婆豆腐</t>
    <phoneticPr fontId="4" type="noConversion"/>
  </si>
  <si>
    <t>紅豆湯圓</t>
    <phoneticPr fontId="3" type="noConversion"/>
  </si>
  <si>
    <t>鮮魚片</t>
    <phoneticPr fontId="4" type="noConversion"/>
  </si>
  <si>
    <t>片</t>
    <phoneticPr fontId="4" type="noConversion"/>
  </si>
  <si>
    <t>豆腐</t>
    <phoneticPr fontId="4" type="noConversion"/>
  </si>
  <si>
    <t>大阪</t>
    <phoneticPr fontId="4" type="noConversion"/>
  </si>
  <si>
    <t>絞肉</t>
    <phoneticPr fontId="4" type="noConversion"/>
  </si>
  <si>
    <t>小湯圓</t>
    <phoneticPr fontId="4" type="noConversion"/>
  </si>
  <si>
    <t>姜絲</t>
    <phoneticPr fontId="4" type="noConversion"/>
  </si>
  <si>
    <t>蔥珠</t>
    <phoneticPr fontId="4" type="noConversion"/>
  </si>
  <si>
    <t>蔥珠</t>
    <phoneticPr fontId="4" type="noConversion"/>
  </si>
  <si>
    <t>紅k片</t>
    <phoneticPr fontId="3" type="noConversion"/>
  </si>
  <si>
    <t>白豆鼓自備</t>
    <phoneticPr fontId="4" type="noConversion"/>
  </si>
  <si>
    <t>三色豆</t>
    <phoneticPr fontId="4" type="noConversion"/>
  </si>
  <si>
    <t>咖拉雞腿排</t>
    <phoneticPr fontId="4" type="noConversion"/>
  </si>
  <si>
    <t>豆瓣螞蟻上樹</t>
    <phoneticPr fontId="4" type="noConversion"/>
  </si>
  <si>
    <t>高麗菜絲</t>
    <phoneticPr fontId="4" type="noConversion"/>
  </si>
  <si>
    <t>清江菜段</t>
    <phoneticPr fontId="4" type="noConversion"/>
  </si>
  <si>
    <t>絞 肉　</t>
    <phoneticPr fontId="4" type="noConversion"/>
  </si>
  <si>
    <t>紅K絲</t>
    <phoneticPr fontId="4" type="noConversion"/>
  </si>
  <si>
    <t>冬粉絲</t>
    <phoneticPr fontId="4" type="noConversion"/>
  </si>
  <si>
    <t>豆瓣醬</t>
    <phoneticPr fontId="4" type="noConversion"/>
  </si>
  <si>
    <t>小罐</t>
    <phoneticPr fontId="4" type="noConversion"/>
  </si>
  <si>
    <t>小罐</t>
    <phoneticPr fontId="4" type="noConversion"/>
  </si>
  <si>
    <t xml:space="preserve"> </t>
    <phoneticPr fontId="4" type="noConversion"/>
  </si>
  <si>
    <t>校長:</t>
    <phoneticPr fontId="6" type="noConversion"/>
  </si>
  <si>
    <t>午餐執秘:</t>
    <phoneticPr fontId="4" type="noConversion"/>
  </si>
  <si>
    <t>廠商:冠南商行</t>
    <phoneticPr fontId="4" type="noConversion"/>
  </si>
  <si>
    <t>小計</t>
    <phoneticPr fontId="4" type="noConversion"/>
  </si>
  <si>
    <t>營養分析表</t>
    <phoneticPr fontId="4" type="noConversion"/>
  </si>
  <si>
    <t>咖哩雞丁</t>
    <phoneticPr fontId="4" type="noConversion"/>
  </si>
  <si>
    <t>奶油玉米</t>
    <phoneticPr fontId="4" type="noConversion"/>
  </si>
  <si>
    <t>蘿蔔排骨 湯　</t>
    <phoneticPr fontId="4" type="noConversion"/>
  </si>
  <si>
    <t>冷凍玉米段</t>
    <phoneticPr fontId="4" type="noConversion"/>
  </si>
  <si>
    <t>白k大丁</t>
    <phoneticPr fontId="4" type="noConversion"/>
  </si>
  <si>
    <t>白</t>
    <phoneticPr fontId="4" type="noConversion"/>
  </si>
  <si>
    <t>馬鈴薯大丁</t>
    <phoneticPr fontId="4" type="noConversion"/>
  </si>
  <si>
    <t>洋蔥小丁(爆香)</t>
    <phoneticPr fontId="4" type="noConversion"/>
  </si>
  <si>
    <t xml:space="preserve">中 排骨 </t>
    <phoneticPr fontId="4" type="noConversion"/>
  </si>
  <si>
    <t>米</t>
    <phoneticPr fontId="4" type="noConversion"/>
  </si>
  <si>
    <t>奶油</t>
    <phoneticPr fontId="4" type="noConversion"/>
  </si>
  <si>
    <t>飯</t>
    <phoneticPr fontId="4" type="noConversion"/>
  </si>
  <si>
    <t>咖哩粉</t>
    <phoneticPr fontId="4" type="noConversion"/>
  </si>
  <si>
    <t>盒</t>
    <phoneticPr fontId="4" type="noConversion"/>
  </si>
  <si>
    <t>醬油糖蒜末</t>
    <phoneticPr fontId="4" type="noConversion"/>
  </si>
  <si>
    <t>紅燒肉</t>
    <phoneticPr fontId="4" type="noConversion"/>
  </si>
  <si>
    <t>炒四色</t>
    <phoneticPr fontId="4" type="noConversion"/>
  </si>
  <si>
    <t>海菜吻魚湯</t>
    <phoneticPr fontId="4" type="noConversion"/>
  </si>
  <si>
    <t>肉丁</t>
    <phoneticPr fontId="4" type="noConversion"/>
  </si>
  <si>
    <t>紅蘿蔔小丁</t>
    <phoneticPr fontId="4" type="noConversion"/>
  </si>
  <si>
    <t>海帶芽</t>
    <phoneticPr fontId="4" type="noConversion"/>
  </si>
  <si>
    <t>玉米粒</t>
    <phoneticPr fontId="4" type="noConversion"/>
  </si>
  <si>
    <t>紅蘿蔔片</t>
    <phoneticPr fontId="4" type="noConversion"/>
  </si>
  <si>
    <t>吻魚</t>
    <phoneticPr fontId="4" type="noConversion"/>
  </si>
  <si>
    <t>豆薯小丁</t>
    <phoneticPr fontId="4" type="noConversion"/>
  </si>
  <si>
    <t>梅乾菜絲</t>
    <phoneticPr fontId="4" type="noConversion"/>
  </si>
  <si>
    <t>毛豆仁</t>
    <phoneticPr fontId="4" type="noConversion"/>
  </si>
  <si>
    <t>薑絲</t>
    <phoneticPr fontId="4" type="noConversion"/>
  </si>
  <si>
    <t>油飯</t>
    <phoneticPr fontId="4" type="noConversion"/>
  </si>
  <si>
    <t>滷味什錦</t>
    <phoneticPr fontId="4" type="noConversion"/>
  </si>
  <si>
    <t>刺瓜排骨湯</t>
    <phoneticPr fontId="4" type="noConversion"/>
  </si>
  <si>
    <t>三角油豆腐丁</t>
    <phoneticPr fontId="4" type="noConversion"/>
  </si>
  <si>
    <t>大黃瓜片</t>
    <phoneticPr fontId="4" type="noConversion"/>
  </si>
  <si>
    <t>油</t>
    <phoneticPr fontId="4" type="noConversion"/>
  </si>
  <si>
    <t>鳥蛋</t>
    <phoneticPr fontId="4" type="noConversion"/>
  </si>
  <si>
    <t>乾蝦仁</t>
    <phoneticPr fontId="4" type="noConversion"/>
  </si>
  <si>
    <t>白蘿蔔中丁</t>
    <phoneticPr fontId="4" type="noConversion"/>
  </si>
  <si>
    <t>乾魷魚絲</t>
    <phoneticPr fontId="4" type="noConversion"/>
  </si>
  <si>
    <t>紅蘿蔔中丁</t>
    <phoneticPr fontId="4" type="noConversion"/>
  </si>
  <si>
    <t>乾香菇絲</t>
    <phoneticPr fontId="4" type="noConversion"/>
  </si>
  <si>
    <t>紅蔥頭片</t>
    <phoneticPr fontId="4" type="noConversion"/>
  </si>
  <si>
    <t>洋芋燜雞丁</t>
    <phoneticPr fontId="4" type="noConversion"/>
  </si>
  <si>
    <t>砂鍋蔬菜煲</t>
    <phoneticPr fontId="4" type="noConversion"/>
  </si>
  <si>
    <t>玉米蛋花湯</t>
    <phoneticPr fontId="4" type="noConversion"/>
  </si>
  <si>
    <t>大白菜段</t>
    <phoneticPr fontId="4" type="noConversion"/>
  </si>
  <si>
    <t>油菜段</t>
    <phoneticPr fontId="4" type="noConversion"/>
  </si>
  <si>
    <t>木耳 絲</t>
    <phoneticPr fontId="4" type="noConversion"/>
  </si>
  <si>
    <t>蛋</t>
    <phoneticPr fontId="4" type="noConversion"/>
  </si>
  <si>
    <t>貢丸片</t>
    <phoneticPr fontId="4" type="noConversion"/>
  </si>
  <si>
    <t>飯</t>
    <phoneticPr fontId="4" type="noConversion"/>
  </si>
  <si>
    <t>蔥段共</t>
    <phoneticPr fontId="4" type="noConversion"/>
  </si>
  <si>
    <t>竹切</t>
    <phoneticPr fontId="4" type="noConversion"/>
  </si>
  <si>
    <t>大骨</t>
    <phoneticPr fontId="4" type="noConversion"/>
  </si>
  <si>
    <t>瓜子肉燥</t>
    <phoneticPr fontId="4" type="noConversion"/>
  </si>
  <si>
    <t>燴蘿蔔絲</t>
    <phoneticPr fontId="4" type="noConversion"/>
  </si>
  <si>
    <t>蔬菜金珍鍋</t>
    <phoneticPr fontId="4" type="noConversion"/>
  </si>
  <si>
    <t>絞瓜</t>
    <phoneticPr fontId="4" type="noConversion"/>
  </si>
  <si>
    <t>白蘿蔔絲</t>
    <phoneticPr fontId="4" type="noConversion"/>
  </si>
  <si>
    <t>凍豆腐</t>
    <phoneticPr fontId="4" type="noConversion"/>
  </si>
  <si>
    <t>白</t>
    <phoneticPr fontId="4" type="noConversion"/>
  </si>
  <si>
    <t>秀珍丸</t>
    <phoneticPr fontId="4" type="noConversion"/>
  </si>
  <si>
    <t>米</t>
    <phoneticPr fontId="4" type="noConversion"/>
  </si>
  <si>
    <t>豆干小丁</t>
    <phoneticPr fontId="4" type="noConversion"/>
  </si>
  <si>
    <t>蝦米</t>
    <phoneticPr fontId="4" type="noConversion"/>
  </si>
  <si>
    <t>大白菜段</t>
    <phoneticPr fontId="4" type="noConversion"/>
  </si>
  <si>
    <t>魚板絲</t>
    <phoneticPr fontId="4" type="noConversion"/>
  </si>
  <si>
    <t>每人平均</t>
    <phoneticPr fontId="4" type="noConversion"/>
  </si>
  <si>
    <t>嘉義縣   龍崗  國小107學年度午餐營養設計表</t>
    <phoneticPr fontId="4" type="noConversion"/>
  </si>
  <si>
    <t>冬瓜板絲湯</t>
    <phoneticPr fontId="4" type="noConversion"/>
  </si>
  <si>
    <t>冬瓜片</t>
    <phoneticPr fontId="4" type="noConversion"/>
  </si>
  <si>
    <t>姜絲</t>
    <phoneticPr fontId="4" type="noConversion"/>
  </si>
  <si>
    <t>可加入湯內</t>
    <phoneticPr fontId="3" type="noConversion"/>
  </si>
  <si>
    <t>炒地瓜葉</t>
    <phoneticPr fontId="4" type="noConversion"/>
  </si>
  <si>
    <t>地瓜葉段</t>
    <phoneticPr fontId="4" type="noConversion"/>
  </si>
  <si>
    <t>黑糖捲</t>
    <phoneticPr fontId="4" type="noConversion"/>
  </si>
  <si>
    <t>顆</t>
    <phoneticPr fontId="4" type="noConversion"/>
  </si>
  <si>
    <t>洋蔥絲</t>
    <phoneticPr fontId="3" type="noConversion"/>
  </si>
  <si>
    <t>k</t>
    <phoneticPr fontId="3" type="noConversion"/>
  </si>
  <si>
    <t>糖類</t>
    <phoneticPr fontId="4" type="noConversion"/>
  </si>
  <si>
    <t>g</t>
    <phoneticPr fontId="4" type="noConversion"/>
  </si>
  <si>
    <t>油脂</t>
    <phoneticPr fontId="4" type="noConversion"/>
  </si>
  <si>
    <t>2.5-3</t>
    <phoneticPr fontId="4" type="noConversion"/>
  </si>
  <si>
    <t>紅k絲</t>
    <phoneticPr fontId="3" type="noConversion"/>
  </si>
  <si>
    <t>k</t>
    <phoneticPr fontId="4" type="noConversion"/>
  </si>
  <si>
    <t>蔬菜</t>
    <phoneticPr fontId="4" type="noConversion"/>
  </si>
  <si>
    <t>1-1.5</t>
    <phoneticPr fontId="4" type="noConversion"/>
  </si>
  <si>
    <t>水果</t>
    <phoneticPr fontId="4" type="noConversion"/>
  </si>
  <si>
    <t>紅豆-提前送</t>
    <phoneticPr fontId="4" type="noConversion"/>
  </si>
  <si>
    <t>玉米段</t>
    <phoneticPr fontId="4" type="noConversion"/>
  </si>
  <si>
    <t>玉米排骨湯</t>
    <phoneticPr fontId="3" type="noConversion"/>
  </si>
  <si>
    <t>中排骨</t>
    <phoneticPr fontId="4" type="noConversion"/>
  </si>
  <si>
    <t>芹珠</t>
    <phoneticPr fontId="3" type="noConversion"/>
  </si>
  <si>
    <t>肉絲蛋炒飯</t>
    <phoneticPr fontId="4" type="noConversion"/>
  </si>
  <si>
    <t>肉絲</t>
    <phoneticPr fontId="4" type="noConversion"/>
  </si>
  <si>
    <t>高麗菜絲</t>
    <phoneticPr fontId="3" type="noConversion"/>
  </si>
  <si>
    <t>雞蛋</t>
    <phoneticPr fontId="3" type="noConversion"/>
  </si>
  <si>
    <t>黑糖捲</t>
    <phoneticPr fontId="4" type="noConversion"/>
  </si>
  <si>
    <t>k</t>
    <phoneticPr fontId="3" type="noConversion"/>
  </si>
  <si>
    <t>三色豆</t>
    <phoneticPr fontId="3" type="noConversion"/>
  </si>
  <si>
    <t>蔥珠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</si>
</sst>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_ "/>
    <numFmt numFmtId="178" formatCode="m&quot;月&quot;d&quot;日&quot;"/>
    <numFmt numFmtId="179" formatCode="aaaa"/>
    <numFmt numFmtId="180" formatCode="0.0"/>
    <numFmt numFmtId="181" formatCode="0.00_ "/>
  </numFmts>
  <fonts count="3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12"/>
      <name val="標楷體"/>
      <family val="4"/>
      <charset val="136"/>
    </font>
    <font>
      <sz val="24"/>
      <color indexed="10"/>
      <name val="標楷體"/>
      <family val="4"/>
      <charset val="136"/>
    </font>
    <font>
      <sz val="16"/>
      <color indexed="8"/>
      <name val="新細明體"/>
      <family val="1"/>
      <charset val="136"/>
    </font>
    <font>
      <sz val="16"/>
      <color indexed="12"/>
      <name val="新細明體"/>
      <family val="1"/>
      <charset val="136"/>
    </font>
    <font>
      <sz val="18"/>
      <name val="標楷體"/>
      <family val="4"/>
      <charset val="136"/>
    </font>
    <font>
      <sz val="24"/>
      <color indexed="12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sz val="12"/>
      <color indexed="10"/>
      <name val="標楷體"/>
      <family val="4"/>
      <charset val="136"/>
    </font>
    <font>
      <sz val="24"/>
      <name val="新細明體"/>
      <family val="1"/>
      <charset val="136"/>
    </font>
    <font>
      <sz val="16"/>
      <color indexed="12"/>
      <name val="標楷體"/>
      <family val="4"/>
      <charset val="136"/>
    </font>
    <font>
      <sz val="24"/>
      <color indexed="12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24"/>
      <color indexed="10"/>
      <name val="新細明體"/>
      <family val="1"/>
      <charset val="136"/>
    </font>
    <font>
      <sz val="24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24"/>
      <color indexed="12"/>
      <name val="新細明體"/>
      <family val="1"/>
      <charset val="136"/>
      <scheme val="minor"/>
    </font>
    <font>
      <sz val="16"/>
      <color indexed="12"/>
      <name val="新細明體"/>
      <family val="1"/>
      <charset val="136"/>
      <scheme val="minor"/>
    </font>
    <font>
      <sz val="24"/>
      <color indexed="8"/>
      <name val="新細明體"/>
      <family val="1"/>
      <charset val="136"/>
      <scheme val="minor"/>
    </font>
    <font>
      <sz val="24"/>
      <color indexed="10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01">
    <xf numFmtId="0" fontId="0" fillId="0" borderId="0" xfId="0">
      <alignment vertical="center"/>
    </xf>
    <xf numFmtId="0" fontId="5" fillId="0" borderId="0" xfId="1" applyFont="1" applyAlignment="1">
      <alignment shrinkToFit="1"/>
    </xf>
    <xf numFmtId="0" fontId="1" fillId="0" borderId="0" xfId="1" applyAlignment="1">
      <alignment shrinkToFit="1"/>
    </xf>
    <xf numFmtId="0" fontId="7" fillId="0" borderId="0" xfId="1" applyFont="1" applyBorder="1" applyAlignment="1">
      <alignment horizontal="left" shrinkToFit="1"/>
    </xf>
    <xf numFmtId="176" fontId="8" fillId="0" borderId="0" xfId="1" applyNumberFormat="1" applyFont="1" applyBorder="1" applyAlignment="1">
      <alignment horizontal="left" shrinkToFit="1"/>
    </xf>
    <xf numFmtId="177" fontId="8" fillId="0" borderId="0" xfId="1" applyNumberFormat="1" applyFont="1" applyBorder="1" applyAlignment="1">
      <alignment horizontal="center" shrinkToFit="1"/>
    </xf>
    <xf numFmtId="0" fontId="9" fillId="0" borderId="0" xfId="1" applyFont="1" applyAlignment="1">
      <alignment shrinkToFit="1"/>
    </xf>
    <xf numFmtId="0" fontId="2" fillId="0" borderId="0" xfId="1" applyFont="1" applyBorder="1" applyAlignment="1">
      <alignment shrinkToFit="1"/>
    </xf>
    <xf numFmtId="0" fontId="10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11" fillId="0" borderId="0" xfId="1" applyFont="1" applyBorder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3" applyNumberFormat="1" applyFont="1" applyFill="1" applyBorder="1" applyAlignment="1">
      <alignment horizontal="left" vertical="center" shrinkToFit="1"/>
    </xf>
    <xf numFmtId="1" fontId="12" fillId="0" borderId="5" xfId="3" applyNumberFormat="1" applyFont="1" applyFill="1" applyBorder="1" applyAlignment="1">
      <alignment horizontal="left" vertical="center" shrinkToFit="1"/>
    </xf>
    <xf numFmtId="0" fontId="12" fillId="0" borderId="4" xfId="3" applyNumberFormat="1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15" fillId="3" borderId="8" xfId="4" applyFont="1" applyFill="1" applyBorder="1" applyAlignment="1">
      <alignment horizontal="left" vertical="center" shrinkToFit="1"/>
    </xf>
    <xf numFmtId="0" fontId="2" fillId="3" borderId="9" xfId="1" applyFont="1" applyFill="1" applyBorder="1" applyAlignment="1">
      <alignment horizontal="center" vertical="center" shrinkToFit="1"/>
    </xf>
    <xf numFmtId="176" fontId="10" fillId="3" borderId="9" xfId="1" applyNumberFormat="1" applyFont="1" applyFill="1" applyBorder="1" applyAlignment="1">
      <alignment horizontal="center" vertical="center" shrinkToFit="1"/>
    </xf>
    <xf numFmtId="177" fontId="10" fillId="3" borderId="9" xfId="1" applyNumberFormat="1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15" fillId="3" borderId="6" xfId="4" applyFont="1" applyFill="1" applyBorder="1" applyAlignment="1">
      <alignment horizontal="left" vertical="center" shrinkToFit="1"/>
    </xf>
    <xf numFmtId="176" fontId="10" fillId="3" borderId="0" xfId="1" applyNumberFormat="1" applyFont="1" applyFill="1" applyBorder="1" applyAlignment="1">
      <alignment horizontal="center" vertical="center" shrinkToFit="1"/>
    </xf>
    <xf numFmtId="177" fontId="10" fillId="3" borderId="9" xfId="1" applyNumberFormat="1" applyFont="1" applyFill="1" applyBorder="1" applyAlignment="1">
      <alignment vertic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8" xfId="1" applyFont="1" applyFill="1" applyBorder="1" applyAlignment="1">
      <alignment vertical="center" shrinkToFit="1"/>
    </xf>
    <xf numFmtId="176" fontId="10" fillId="4" borderId="9" xfId="1" applyNumberFormat="1" applyFont="1" applyFill="1" applyBorder="1" applyAlignment="1">
      <alignment horizontal="center" vertical="center" shrinkToFit="1"/>
    </xf>
    <xf numFmtId="0" fontId="15" fillId="0" borderId="6" xfId="4" applyFont="1" applyFill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176" fontId="10" fillId="0" borderId="0" xfId="1" applyNumberFormat="1" applyFont="1" applyBorder="1" applyAlignment="1">
      <alignment horizontal="center" vertical="center" shrinkToFit="1"/>
    </xf>
    <xf numFmtId="177" fontId="10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3" applyFont="1" applyFill="1" applyBorder="1" applyAlignment="1">
      <alignment horizontal="left" vertical="center" shrinkToFit="1"/>
    </xf>
    <xf numFmtId="0" fontId="12" fillId="0" borderId="9" xfId="3" applyNumberFormat="1" applyFont="1" applyFill="1" applyBorder="1" applyAlignment="1">
      <alignment horizontal="left" vertical="center" shrinkToFit="1"/>
    </xf>
    <xf numFmtId="0" fontId="12" fillId="0" borderId="10" xfId="3" applyNumberFormat="1" applyFont="1" applyFill="1" applyBorder="1" applyAlignment="1">
      <alignment horizontal="center" vertical="center" shrinkToFit="1"/>
    </xf>
    <xf numFmtId="0" fontId="12" fillId="0" borderId="8" xfId="3" applyNumberFormat="1" applyFont="1" applyFill="1" applyBorder="1" applyAlignment="1">
      <alignment horizontal="center" vertical="center" shrinkToFit="1"/>
    </xf>
    <xf numFmtId="0" fontId="12" fillId="0" borderId="12" xfId="3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3" borderId="0" xfId="1" applyFont="1" applyFill="1" applyBorder="1" applyAlignment="1">
      <alignment horizontal="center" vertical="center" shrinkToFit="1"/>
    </xf>
    <xf numFmtId="177" fontId="10" fillId="3" borderId="0" xfId="1" applyNumberFormat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vertical="center" shrinkToFit="1"/>
    </xf>
    <xf numFmtId="177" fontId="10" fillId="3" borderId="0" xfId="1" applyNumberFormat="1" applyFont="1" applyFill="1" applyBorder="1" applyAlignment="1">
      <alignment vertical="center" shrinkToFit="1"/>
    </xf>
    <xf numFmtId="177" fontId="10" fillId="0" borderId="0" xfId="1" applyNumberFormat="1" applyFont="1" applyBorder="1" applyAlignment="1">
      <alignment vertical="center" shrinkToFit="1"/>
    </xf>
    <xf numFmtId="0" fontId="12" fillId="0" borderId="6" xfId="3" applyNumberFormat="1" applyFont="1" applyFill="1" applyBorder="1" applyAlignment="1">
      <alignment horizontal="left" vertical="center" shrinkToFit="1"/>
    </xf>
    <xf numFmtId="0" fontId="12" fillId="0" borderId="0" xfId="3" applyNumberFormat="1" applyFont="1" applyFill="1" applyBorder="1" applyAlignment="1">
      <alignment horizontal="left" vertical="center" shrinkToFit="1"/>
    </xf>
    <xf numFmtId="0" fontId="12" fillId="0" borderId="11" xfId="3" applyNumberFormat="1" applyFont="1" applyFill="1" applyBorder="1" applyAlignment="1">
      <alignment horizontal="center" vertical="center" shrinkToFit="1"/>
    </xf>
    <xf numFmtId="0" fontId="12" fillId="0" borderId="6" xfId="3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center" vertical="center" shrinkToFit="1"/>
    </xf>
    <xf numFmtId="177" fontId="10" fillId="2" borderId="0" xfId="1" applyNumberFormat="1" applyFont="1" applyFill="1" applyBorder="1" applyAlignment="1">
      <alignment horizontal="center" vertical="center" shrinkToFit="1"/>
    </xf>
    <xf numFmtId="177" fontId="10" fillId="2" borderId="0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12" fillId="0" borderId="12" xfId="3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vertical="center" shrinkToFit="1"/>
    </xf>
    <xf numFmtId="1" fontId="12" fillId="0" borderId="0" xfId="3" applyNumberFormat="1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vertical="center" shrinkToFit="1"/>
    </xf>
    <xf numFmtId="0" fontId="12" fillId="0" borderId="13" xfId="3" applyNumberFormat="1" applyFont="1" applyFill="1" applyBorder="1" applyAlignment="1">
      <alignment horizontal="left" vertical="center" shrinkToFit="1"/>
    </xf>
    <xf numFmtId="1" fontId="12" fillId="0" borderId="1" xfId="3" applyNumberFormat="1" applyFont="1" applyFill="1" applyBorder="1" applyAlignment="1">
      <alignment horizontal="center" vertical="center" shrinkToFit="1"/>
    </xf>
    <xf numFmtId="0" fontId="12" fillId="0" borderId="14" xfId="3" applyNumberFormat="1" applyFont="1" applyFill="1" applyBorder="1" applyAlignment="1">
      <alignment horizontal="center" vertical="center" shrinkToFit="1"/>
    </xf>
    <xf numFmtId="0" fontId="12" fillId="0" borderId="15" xfId="3" applyFont="1" applyFill="1" applyBorder="1" applyAlignment="1">
      <alignment horizontal="center" vertical="center" shrinkToFit="1"/>
    </xf>
    <xf numFmtId="1" fontId="12" fillId="0" borderId="1" xfId="3" applyNumberFormat="1" applyFont="1" applyFill="1" applyBorder="1" applyAlignment="1">
      <alignment horizontal="left" vertical="center" shrinkToFit="1"/>
    </xf>
    <xf numFmtId="0" fontId="15" fillId="5" borderId="8" xfId="4" applyFont="1" applyFill="1" applyBorder="1" applyAlignment="1">
      <alignment horizontal="left" vertical="center" shrinkToFit="1"/>
    </xf>
    <xf numFmtId="0" fontId="2" fillId="5" borderId="9" xfId="1" applyFont="1" applyFill="1" applyBorder="1" applyAlignment="1">
      <alignment horizontal="center" vertical="center" shrinkToFit="1"/>
    </xf>
    <xf numFmtId="176" fontId="10" fillId="5" borderId="9" xfId="1" applyNumberFormat="1" applyFont="1" applyFill="1" applyBorder="1" applyAlignment="1">
      <alignment horizontal="center" vertical="center" shrinkToFit="1"/>
    </xf>
    <xf numFmtId="177" fontId="10" fillId="5" borderId="9" xfId="1" applyNumberFormat="1" applyFont="1" applyFill="1" applyBorder="1" applyAlignment="1">
      <alignment horizontal="center" vertical="center" shrinkToFit="1"/>
    </xf>
    <xf numFmtId="0" fontId="2" fillId="5" borderId="9" xfId="1" applyFont="1" applyFill="1" applyBorder="1" applyAlignment="1">
      <alignment vertical="center" shrinkToFit="1"/>
    </xf>
    <xf numFmtId="0" fontId="2" fillId="5" borderId="10" xfId="1" applyFont="1" applyFill="1" applyBorder="1" applyAlignment="1">
      <alignment horizontal="center" vertical="center" shrinkToFit="1"/>
    </xf>
    <xf numFmtId="177" fontId="10" fillId="5" borderId="9" xfId="1" applyNumberFormat="1" applyFont="1" applyFill="1" applyBorder="1" applyAlignment="1">
      <alignment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15" fillId="5" borderId="6" xfId="4" applyFont="1" applyFill="1" applyBorder="1" applyAlignment="1">
      <alignment horizontal="left" vertical="center" shrinkToFit="1"/>
    </xf>
    <xf numFmtId="0" fontId="2" fillId="5" borderId="0" xfId="1" applyFont="1" applyFill="1" applyBorder="1" applyAlignment="1">
      <alignment horizontal="center" vertical="center" shrinkToFit="1"/>
    </xf>
    <xf numFmtId="176" fontId="10" fillId="5" borderId="0" xfId="1" applyNumberFormat="1" applyFont="1" applyFill="1" applyBorder="1" applyAlignment="1">
      <alignment horizontal="center" vertical="center" shrinkToFit="1"/>
    </xf>
    <xf numFmtId="177" fontId="10" fillId="5" borderId="0" xfId="1" applyNumberFormat="1" applyFont="1" applyFill="1" applyBorder="1" applyAlignment="1">
      <alignment horizontal="center" vertical="center" shrinkToFit="1"/>
    </xf>
    <xf numFmtId="0" fontId="2" fillId="5" borderId="0" xfId="1" applyFont="1" applyFill="1" applyBorder="1" applyAlignment="1">
      <alignment vertical="center" shrinkToFit="1"/>
    </xf>
    <xf numFmtId="0" fontId="2" fillId="5" borderId="11" xfId="1" applyFont="1" applyFill="1" applyBorder="1" applyAlignment="1">
      <alignment horizontal="center" vertical="center" shrinkToFit="1"/>
    </xf>
    <xf numFmtId="177" fontId="10" fillId="5" borderId="0" xfId="1" applyNumberFormat="1" applyFont="1" applyFill="1" applyBorder="1" applyAlignment="1">
      <alignment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15" fillId="0" borderId="13" xfId="4" applyFont="1" applyFill="1" applyBorder="1" applyAlignment="1">
      <alignment horizontal="left" vertical="center" shrinkToFit="1"/>
    </xf>
    <xf numFmtId="0" fontId="2" fillId="0" borderId="8" xfId="1" applyFont="1" applyBorder="1" applyAlignment="1">
      <alignment horizontal="center" shrinkToFit="1"/>
    </xf>
    <xf numFmtId="0" fontId="15" fillId="4" borderId="8" xfId="4" applyFont="1" applyFill="1" applyBorder="1" applyAlignment="1">
      <alignment horizontal="left" vertical="center" shrinkToFit="1"/>
    </xf>
    <xf numFmtId="0" fontId="2" fillId="4" borderId="9" xfId="1" applyFont="1" applyFill="1" applyBorder="1" applyAlignment="1">
      <alignment horizontal="center" vertical="center" shrinkToFit="1"/>
    </xf>
    <xf numFmtId="177" fontId="10" fillId="4" borderId="9" xfId="1" applyNumberFormat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vertical="center" shrinkToFit="1"/>
    </xf>
    <xf numFmtId="0" fontId="2" fillId="4" borderId="10" xfId="1" applyFont="1" applyFill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177" fontId="10" fillId="4" borderId="9" xfId="1" applyNumberFormat="1" applyFont="1" applyFill="1" applyBorder="1" applyAlignment="1">
      <alignment vertical="center" shrinkToFit="1"/>
    </xf>
    <xf numFmtId="0" fontId="15" fillId="4" borderId="6" xfId="4" applyFont="1" applyFill="1" applyBorder="1" applyAlignment="1">
      <alignment horizontal="left" vertical="center" shrinkToFit="1"/>
    </xf>
    <xf numFmtId="0" fontId="2" fillId="4" borderId="0" xfId="1" applyFont="1" applyFill="1" applyBorder="1" applyAlignment="1">
      <alignment horizontal="center" vertical="center" shrinkToFit="1"/>
    </xf>
    <xf numFmtId="176" fontId="10" fillId="4" borderId="0" xfId="1" applyNumberFormat="1" applyFont="1" applyFill="1" applyBorder="1" applyAlignment="1">
      <alignment horizontal="center" vertical="center" shrinkToFit="1"/>
    </xf>
    <xf numFmtId="177" fontId="10" fillId="4" borderId="0" xfId="1" applyNumberFormat="1" applyFont="1" applyFill="1" applyBorder="1" applyAlignment="1">
      <alignment horizontal="center" vertical="center" shrinkToFit="1"/>
    </xf>
    <xf numFmtId="0" fontId="2" fillId="4" borderId="0" xfId="1" applyFont="1" applyFill="1" applyBorder="1" applyAlignment="1">
      <alignment vertical="center" shrinkToFit="1"/>
    </xf>
    <xf numFmtId="0" fontId="2" fillId="4" borderId="11" xfId="1" applyFont="1" applyFill="1" applyBorder="1" applyAlignment="1">
      <alignment horizontal="center" vertical="center" shrinkToFit="1"/>
    </xf>
    <xf numFmtId="179" fontId="2" fillId="0" borderId="13" xfId="1" applyNumberFormat="1" applyFont="1" applyBorder="1" applyAlignment="1">
      <alignment horizontal="center" shrinkToFit="1"/>
    </xf>
    <xf numFmtId="176" fontId="10" fillId="0" borderId="1" xfId="1" applyNumberFormat="1" applyFont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left" vertical="center" shrinkToFit="1"/>
    </xf>
    <xf numFmtId="0" fontId="2" fillId="5" borderId="6" xfId="1" applyFont="1" applyFill="1" applyBorder="1" applyAlignment="1">
      <alignment vertical="center" shrinkToFit="1"/>
    </xf>
    <xf numFmtId="176" fontId="10" fillId="2" borderId="0" xfId="1" applyNumberFormat="1" applyFont="1" applyFill="1" applyBorder="1" applyAlignment="1">
      <alignment horizontal="center" vertical="center" shrinkToFit="1"/>
    </xf>
    <xf numFmtId="0" fontId="2" fillId="0" borderId="15" xfId="1" applyFont="1" applyBorder="1" applyAlignment="1">
      <alignment horizontal="center" shrinkToFit="1"/>
    </xf>
    <xf numFmtId="177" fontId="10" fillId="4" borderId="0" xfId="1" applyNumberFormat="1" applyFont="1" applyFill="1" applyBorder="1" applyAlignment="1">
      <alignment vertical="center" shrinkToFit="1"/>
    </xf>
    <xf numFmtId="0" fontId="12" fillId="2" borderId="13" xfId="3" applyNumberFormat="1" applyFont="1" applyFill="1" applyBorder="1" applyAlignment="1">
      <alignment horizontal="left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10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10" fillId="0" borderId="0" xfId="1" applyNumberFormat="1" applyFont="1" applyBorder="1" applyAlignment="1">
      <alignment shrinkToFit="1"/>
    </xf>
    <xf numFmtId="0" fontId="10" fillId="0" borderId="0" xfId="1" applyFont="1" applyBorder="1" applyAlignment="1">
      <alignment horizontal="center" vertical="center" shrinkToFit="1"/>
    </xf>
    <xf numFmtId="177" fontId="2" fillId="6" borderId="0" xfId="1" applyNumberFormat="1" applyFont="1" applyFill="1" applyBorder="1" applyAlignment="1">
      <alignment horizontal="center" shrinkToFit="1"/>
    </xf>
    <xf numFmtId="0" fontId="11" fillId="2" borderId="0" xfId="1" applyFont="1" applyFill="1" applyAlignment="1">
      <alignment shrinkToFit="1"/>
    </xf>
    <xf numFmtId="0" fontId="2" fillId="0" borderId="0" xfId="1" applyFont="1" applyAlignment="1">
      <alignment shrinkToFit="1"/>
    </xf>
    <xf numFmtId="177" fontId="10" fillId="0" borderId="0" xfId="1" applyNumberFormat="1" applyFont="1" applyAlignment="1">
      <alignment shrinkToFit="1"/>
    </xf>
    <xf numFmtId="0" fontId="10" fillId="0" borderId="0" xfId="1" applyFont="1" applyAlignment="1">
      <alignment horizontal="left" shrinkToFit="1"/>
    </xf>
    <xf numFmtId="0" fontId="10" fillId="0" borderId="0" xfId="1" applyFont="1" applyAlignment="1">
      <alignment shrinkToFit="1"/>
    </xf>
    <xf numFmtId="0" fontId="17" fillId="0" borderId="0" xfId="1" applyFont="1" applyAlignment="1">
      <alignment shrinkToFit="1"/>
    </xf>
    <xf numFmtId="0" fontId="18" fillId="0" borderId="0" xfId="1" applyFont="1" applyAlignment="1">
      <alignment shrinkToFit="1"/>
    </xf>
    <xf numFmtId="177" fontId="19" fillId="0" borderId="0" xfId="1" applyNumberFormat="1" applyFont="1" applyAlignment="1">
      <alignment shrinkToFit="1"/>
    </xf>
    <xf numFmtId="0" fontId="19" fillId="0" borderId="0" xfId="1" applyFont="1" applyAlignment="1">
      <alignment shrinkToFit="1"/>
    </xf>
    <xf numFmtId="0" fontId="11" fillId="0" borderId="0" xfId="1" applyFont="1" applyAlignment="1">
      <alignment shrinkToFit="1"/>
    </xf>
    <xf numFmtId="0" fontId="20" fillId="0" borderId="0" xfId="1" applyFont="1" applyAlignment="1">
      <alignment shrinkToFit="1"/>
    </xf>
    <xf numFmtId="0" fontId="17" fillId="0" borderId="0" xfId="1" applyFont="1" applyBorder="1" applyAlignment="1">
      <alignment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7" fontId="10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16" fillId="7" borderId="6" xfId="0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" fontId="12" fillId="0" borderId="1" xfId="0" applyNumberFormat="1" applyFont="1" applyFill="1" applyBorder="1" applyAlignment="1">
      <alignment horizontal="left" vertical="center" shrinkToFit="1"/>
    </xf>
    <xf numFmtId="0" fontId="16" fillId="3" borderId="6" xfId="0" applyFont="1" applyFill="1" applyBorder="1" applyAlignment="1">
      <alignment horizontal="left" vertical="center" shrinkToFit="1"/>
    </xf>
    <xf numFmtId="0" fontId="16" fillId="3" borderId="8" xfId="0" applyFont="1" applyFill="1" applyBorder="1" applyAlignment="1">
      <alignment horizontal="left" vertical="center" shrinkToFit="1"/>
    </xf>
    <xf numFmtId="0" fontId="2" fillId="3" borderId="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left" vertical="center" shrinkToFit="1"/>
    </xf>
    <xf numFmtId="1" fontId="16" fillId="0" borderId="0" xfId="0" applyNumberFormat="1" applyFont="1" applyFill="1" applyBorder="1" applyAlignment="1">
      <alignment horizontal="center" vertical="center" shrinkToFit="1"/>
    </xf>
    <xf numFmtId="180" fontId="16" fillId="0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23" fillId="3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181" fontId="2" fillId="0" borderId="0" xfId="1" applyNumberFormat="1" applyFont="1" applyBorder="1" applyAlignment="1">
      <alignment horizontal="center" shrinkToFit="1"/>
    </xf>
    <xf numFmtId="177" fontId="24" fillId="0" borderId="0" xfId="1" applyNumberFormat="1" applyFont="1" applyAlignment="1">
      <alignment shrinkToFit="1"/>
    </xf>
    <xf numFmtId="0" fontId="24" fillId="0" borderId="0" xfId="1" applyFont="1" applyAlignment="1">
      <alignment shrinkToFit="1"/>
    </xf>
    <xf numFmtId="0" fontId="2" fillId="8" borderId="6" xfId="1" applyFont="1" applyFill="1" applyBorder="1" applyAlignment="1">
      <alignment vertical="center" shrinkToFit="1"/>
    </xf>
    <xf numFmtId="0" fontId="2" fillId="7" borderId="9" xfId="1" applyFont="1" applyFill="1" applyBorder="1" applyAlignment="1">
      <alignment horizontal="center" vertical="center" shrinkToFit="1"/>
    </xf>
    <xf numFmtId="176" fontId="10" fillId="7" borderId="0" xfId="1" applyNumberFormat="1" applyFont="1" applyFill="1" applyBorder="1" applyAlignment="1">
      <alignment horizontal="center" vertical="center" shrinkToFit="1"/>
    </xf>
    <xf numFmtId="177" fontId="10" fillId="7" borderId="9" xfId="1" applyNumberFormat="1" applyFont="1" applyFill="1" applyBorder="1" applyAlignment="1">
      <alignment vertical="center" shrinkToFit="1"/>
    </xf>
    <xf numFmtId="0" fontId="2" fillId="7" borderId="9" xfId="1" applyFont="1" applyFill="1" applyBorder="1" applyAlignment="1">
      <alignment vertical="center" shrinkToFit="1"/>
    </xf>
    <xf numFmtId="0" fontId="2" fillId="7" borderId="11" xfId="1" applyFont="1" applyFill="1" applyBorder="1" applyAlignment="1">
      <alignment horizontal="center" vertical="center" shrinkToFit="1"/>
    </xf>
    <xf numFmtId="0" fontId="2" fillId="7" borderId="0" xfId="1" applyFont="1" applyFill="1" applyBorder="1" applyAlignment="1">
      <alignment horizontal="center" vertical="center" shrinkToFit="1"/>
    </xf>
    <xf numFmtId="177" fontId="10" fillId="7" borderId="0" xfId="1" applyNumberFormat="1" applyFont="1" applyFill="1" applyBorder="1" applyAlignment="1">
      <alignment horizontal="center" vertical="center" shrinkToFit="1"/>
    </xf>
    <xf numFmtId="177" fontId="10" fillId="7" borderId="0" xfId="1" applyNumberFormat="1" applyFont="1" applyFill="1" applyBorder="1" applyAlignment="1">
      <alignment vertical="center" shrinkToFit="1"/>
    </xf>
    <xf numFmtId="0" fontId="2" fillId="7" borderId="0" xfId="1" applyFont="1" applyFill="1" applyBorder="1" applyAlignment="1">
      <alignment vertical="center" shrinkToFit="1"/>
    </xf>
    <xf numFmtId="0" fontId="2" fillId="7" borderId="6" xfId="1" applyFont="1" applyFill="1" applyBorder="1" applyAlignment="1">
      <alignment vertical="center" shrinkToFit="1"/>
    </xf>
    <xf numFmtId="176" fontId="2" fillId="7" borderId="0" xfId="1" applyNumberFormat="1" applyFont="1" applyFill="1" applyBorder="1" applyAlignment="1">
      <alignment horizontal="center" vertical="center" shrinkToFit="1"/>
    </xf>
    <xf numFmtId="0" fontId="2" fillId="7" borderId="13" xfId="1" applyFont="1" applyFill="1" applyBorder="1" applyAlignment="1">
      <alignment vertical="center" shrinkToFit="1"/>
    </xf>
    <xf numFmtId="0" fontId="2" fillId="7" borderId="1" xfId="1" applyFont="1" applyFill="1" applyBorder="1" applyAlignment="1">
      <alignment horizontal="center" vertical="center" shrinkToFit="1"/>
    </xf>
    <xf numFmtId="0" fontId="2" fillId="7" borderId="1" xfId="1" applyFont="1" applyFill="1" applyBorder="1" applyAlignment="1">
      <alignment vertical="center" shrinkToFit="1"/>
    </xf>
    <xf numFmtId="0" fontId="25" fillId="0" borderId="7" xfId="1" applyFont="1" applyBorder="1" applyAlignment="1">
      <alignment horizontal="center" shrinkToFit="1"/>
    </xf>
    <xf numFmtId="0" fontId="28" fillId="0" borderId="3" xfId="3" applyNumberFormat="1" applyFont="1" applyFill="1" applyBorder="1" applyAlignment="1">
      <alignment horizontal="left" vertical="center" shrinkToFit="1"/>
    </xf>
    <xf numFmtId="1" fontId="28" fillId="0" borderId="5" xfId="3" applyNumberFormat="1" applyFont="1" applyFill="1" applyBorder="1" applyAlignment="1">
      <alignment horizontal="left" vertical="center" shrinkToFit="1"/>
    </xf>
    <xf numFmtId="0" fontId="28" fillId="0" borderId="4" xfId="3" applyNumberFormat="1" applyFont="1" applyFill="1" applyBorder="1" applyAlignment="1">
      <alignment horizontal="center" vertical="center" shrinkToFit="1"/>
    </xf>
    <xf numFmtId="0" fontId="28" fillId="0" borderId="2" xfId="3" applyFont="1" applyFill="1" applyBorder="1" applyAlignment="1">
      <alignment horizontal="center" vertical="center" shrinkToFit="1"/>
    </xf>
    <xf numFmtId="0" fontId="25" fillId="0" borderId="12" xfId="1" applyFont="1" applyBorder="1" applyAlignment="1">
      <alignment horizontal="center" shrinkToFit="1"/>
    </xf>
    <xf numFmtId="0" fontId="29" fillId="7" borderId="8" xfId="4" applyFont="1" applyFill="1" applyBorder="1" applyAlignment="1">
      <alignment horizontal="left" vertical="center" shrinkToFit="1"/>
    </xf>
    <xf numFmtId="0" fontId="25" fillId="7" borderId="9" xfId="1" applyFont="1" applyFill="1" applyBorder="1" applyAlignment="1">
      <alignment horizontal="center" vertical="center" shrinkToFit="1"/>
    </xf>
    <xf numFmtId="176" fontId="30" fillId="7" borderId="9" xfId="1" applyNumberFormat="1" applyFont="1" applyFill="1" applyBorder="1" applyAlignment="1">
      <alignment horizontal="center" vertical="center" shrinkToFit="1"/>
    </xf>
    <xf numFmtId="177" fontId="30" fillId="7" borderId="9" xfId="1" applyNumberFormat="1" applyFont="1" applyFill="1" applyBorder="1" applyAlignment="1">
      <alignment horizontal="center" vertical="center" shrinkToFit="1"/>
    </xf>
    <xf numFmtId="0" fontId="25" fillId="7" borderId="9" xfId="1" applyFont="1" applyFill="1" applyBorder="1" applyAlignment="1">
      <alignment vertical="center" shrinkToFit="1"/>
    </xf>
    <xf numFmtId="0" fontId="25" fillId="7" borderId="10" xfId="1" applyFont="1" applyFill="1" applyBorder="1" applyAlignment="1">
      <alignment horizontal="center" vertical="center" shrinkToFit="1"/>
    </xf>
    <xf numFmtId="0" fontId="29" fillId="7" borderId="6" xfId="4" applyFont="1" applyFill="1" applyBorder="1" applyAlignment="1">
      <alignment horizontal="left" vertical="center" shrinkToFit="1"/>
    </xf>
    <xf numFmtId="177" fontId="30" fillId="7" borderId="9" xfId="1" applyNumberFormat="1" applyFont="1" applyFill="1" applyBorder="1" applyAlignment="1">
      <alignment vertical="center" shrinkToFit="1"/>
    </xf>
    <xf numFmtId="0" fontId="25" fillId="7" borderId="11" xfId="1" applyFont="1" applyFill="1" applyBorder="1" applyAlignment="1">
      <alignment horizontal="center" vertical="center" shrinkToFit="1"/>
    </xf>
    <xf numFmtId="0" fontId="25" fillId="7" borderId="0" xfId="1" applyFont="1" applyFill="1" applyBorder="1" applyAlignment="1">
      <alignment horizontal="center" vertical="center" shrinkToFit="1"/>
    </xf>
    <xf numFmtId="176" fontId="30" fillId="7" borderId="0" xfId="1" applyNumberFormat="1" applyFont="1" applyFill="1" applyBorder="1" applyAlignment="1">
      <alignment horizontal="center" vertical="center" shrinkToFit="1"/>
    </xf>
    <xf numFmtId="0" fontId="25" fillId="7" borderId="0" xfId="1" applyFont="1" applyFill="1" applyBorder="1" applyAlignment="1">
      <alignment vertical="center" shrinkToFit="1"/>
    </xf>
    <xf numFmtId="0" fontId="28" fillId="0" borderId="8" xfId="3" applyFont="1" applyFill="1" applyBorder="1" applyAlignment="1">
      <alignment horizontal="left" vertical="center" shrinkToFit="1"/>
    </xf>
    <xf numFmtId="0" fontId="28" fillId="0" borderId="9" xfId="3" applyNumberFormat="1" applyFont="1" applyFill="1" applyBorder="1" applyAlignment="1">
      <alignment horizontal="left" vertical="center" shrinkToFit="1"/>
    </xf>
    <xf numFmtId="0" fontId="28" fillId="0" borderId="10" xfId="3" applyNumberFormat="1" applyFont="1" applyFill="1" applyBorder="1" applyAlignment="1">
      <alignment horizontal="center" vertical="center" shrinkToFit="1"/>
    </xf>
    <xf numFmtId="0" fontId="28" fillId="0" borderId="8" xfId="3" applyNumberFormat="1" applyFont="1" applyFill="1" applyBorder="1" applyAlignment="1">
      <alignment horizontal="center" vertical="center" shrinkToFit="1"/>
    </xf>
    <xf numFmtId="0" fontId="28" fillId="0" borderId="12" xfId="3" applyNumberFormat="1" applyFont="1" applyFill="1" applyBorder="1" applyAlignment="1">
      <alignment horizontal="center" vertical="center" shrinkToFit="1"/>
    </xf>
    <xf numFmtId="178" fontId="25" fillId="0" borderId="12" xfId="1" applyNumberFormat="1" applyFont="1" applyBorder="1" applyAlignment="1">
      <alignment horizontal="center" shrinkToFit="1"/>
    </xf>
    <xf numFmtId="177" fontId="30" fillId="7" borderId="0" xfId="1" applyNumberFormat="1" applyFont="1" applyFill="1" applyBorder="1" applyAlignment="1">
      <alignment horizontal="center" vertical="center" shrinkToFit="1"/>
    </xf>
    <xf numFmtId="177" fontId="30" fillId="7" borderId="0" xfId="1" applyNumberFormat="1" applyFont="1" applyFill="1" applyBorder="1" applyAlignment="1">
      <alignment vertical="center" shrinkToFit="1"/>
    </xf>
    <xf numFmtId="0" fontId="28" fillId="0" borderId="6" xfId="3" applyNumberFormat="1" applyFont="1" applyFill="1" applyBorder="1" applyAlignment="1">
      <alignment horizontal="left" vertical="center" shrinkToFit="1"/>
    </xf>
    <xf numFmtId="0" fontId="28" fillId="0" borderId="0" xfId="3" applyNumberFormat="1" applyFont="1" applyFill="1" applyBorder="1" applyAlignment="1">
      <alignment horizontal="left" vertical="center" shrinkToFit="1"/>
    </xf>
    <xf numFmtId="0" fontId="28" fillId="0" borderId="11" xfId="3" applyNumberFormat="1" applyFont="1" applyFill="1" applyBorder="1" applyAlignment="1">
      <alignment horizontal="center" vertical="center" shrinkToFit="1"/>
    </xf>
    <xf numFmtId="0" fontId="28" fillId="0" borderId="6" xfId="3" applyNumberFormat="1" applyFont="1" applyFill="1" applyBorder="1" applyAlignment="1">
      <alignment horizontal="center" vertical="center" shrinkToFit="1"/>
    </xf>
    <xf numFmtId="179" fontId="25" fillId="0" borderId="12" xfId="1" applyNumberFormat="1" applyFont="1" applyBorder="1" applyAlignment="1">
      <alignment horizontal="center" shrinkToFit="1"/>
    </xf>
    <xf numFmtId="0" fontId="28" fillId="0" borderId="12" xfId="3" applyFont="1" applyFill="1" applyBorder="1" applyAlignment="1">
      <alignment horizontal="center" vertical="center" shrinkToFit="1"/>
    </xf>
    <xf numFmtId="1" fontId="28" fillId="0" borderId="0" xfId="3" applyNumberFormat="1" applyFont="1" applyFill="1" applyBorder="1" applyAlignment="1">
      <alignment horizontal="center" vertical="center" shrinkToFit="1"/>
    </xf>
    <xf numFmtId="0" fontId="25" fillId="7" borderId="6" xfId="1" applyFont="1" applyFill="1" applyBorder="1" applyAlignment="1">
      <alignment vertical="center" shrinkToFit="1"/>
    </xf>
    <xf numFmtId="0" fontId="25" fillId="0" borderId="15" xfId="1" applyFont="1" applyBorder="1" applyAlignment="1">
      <alignment horizontal="center" shrinkToFit="1"/>
    </xf>
    <xf numFmtId="0" fontId="29" fillId="7" borderId="13" xfId="4" applyFont="1" applyFill="1" applyBorder="1" applyAlignment="1">
      <alignment horizontal="left" vertical="center" shrinkToFit="1"/>
    </xf>
    <xf numFmtId="0" fontId="25" fillId="7" borderId="1" xfId="1" applyFont="1" applyFill="1" applyBorder="1" applyAlignment="1">
      <alignment horizontal="center" vertical="center" shrinkToFit="1"/>
    </xf>
    <xf numFmtId="177" fontId="30" fillId="7" borderId="1" xfId="1" applyNumberFormat="1" applyFont="1" applyFill="1" applyBorder="1" applyAlignment="1">
      <alignment horizontal="center" vertical="center" shrinkToFit="1"/>
    </xf>
    <xf numFmtId="0" fontId="25" fillId="7" borderId="1" xfId="1" applyFont="1" applyFill="1" applyBorder="1" applyAlignment="1">
      <alignment vertical="center" shrinkToFit="1"/>
    </xf>
    <xf numFmtId="0" fontId="25" fillId="7" borderId="14" xfId="1" applyFont="1" applyFill="1" applyBorder="1" applyAlignment="1">
      <alignment horizontal="center" vertical="center" shrinkToFit="1"/>
    </xf>
    <xf numFmtId="0" fontId="25" fillId="7" borderId="13" xfId="1" applyFont="1" applyFill="1" applyBorder="1" applyAlignment="1">
      <alignment vertical="center" shrinkToFit="1"/>
    </xf>
    <xf numFmtId="177" fontId="30" fillId="7" borderId="1" xfId="1" applyNumberFormat="1" applyFont="1" applyFill="1" applyBorder="1" applyAlignment="1">
      <alignment vertical="center" shrinkToFit="1"/>
    </xf>
    <xf numFmtId="0" fontId="28" fillId="2" borderId="13" xfId="3" applyNumberFormat="1" applyFont="1" applyFill="1" applyBorder="1" applyAlignment="1">
      <alignment horizontal="left" vertical="center" shrinkToFit="1"/>
    </xf>
    <xf numFmtId="1" fontId="28" fillId="0" borderId="1" xfId="3" applyNumberFormat="1" applyFont="1" applyFill="1" applyBorder="1" applyAlignment="1">
      <alignment horizontal="center" vertical="center" shrinkToFit="1"/>
    </xf>
    <xf numFmtId="0" fontId="28" fillId="0" borderId="14" xfId="3" applyNumberFormat="1" applyFont="1" applyFill="1" applyBorder="1" applyAlignment="1">
      <alignment horizontal="center" vertical="center" shrinkToFit="1"/>
    </xf>
    <xf numFmtId="0" fontId="28" fillId="0" borderId="13" xfId="3" applyNumberFormat="1" applyFont="1" applyFill="1" applyBorder="1" applyAlignment="1">
      <alignment horizontal="left" vertical="center" shrinkToFit="1"/>
    </xf>
    <xf numFmtId="0" fontId="28" fillId="0" borderId="15" xfId="3" applyFont="1" applyFill="1" applyBorder="1" applyAlignment="1">
      <alignment horizontal="center" vertical="center" shrinkToFit="1"/>
    </xf>
    <xf numFmtId="0" fontId="15" fillId="7" borderId="6" xfId="4" applyFont="1" applyFill="1" applyBorder="1" applyAlignment="1">
      <alignment horizontal="left" vertical="center" shrinkToFit="1"/>
    </xf>
    <xf numFmtId="0" fontId="14" fillId="7" borderId="2" xfId="1" applyFont="1" applyFill="1" applyBorder="1" applyAlignment="1">
      <alignment horizontal="center" vertical="center" shrinkToFit="1"/>
    </xf>
    <xf numFmtId="0" fontId="28" fillId="0" borderId="2" xfId="3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10" fillId="0" borderId="1" xfId="1" applyFont="1" applyBorder="1" applyAlignment="1">
      <alignment horizont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shrinkToFit="1"/>
    </xf>
    <xf numFmtId="0" fontId="13" fillId="2" borderId="2" xfId="2" applyNumberFormat="1" applyFont="1" applyFill="1" applyBorder="1" applyAlignment="1">
      <alignment horizontal="center" vertical="center" wrapText="1"/>
    </xf>
    <xf numFmtId="0" fontId="13" fillId="2" borderId="3" xfId="3" applyNumberFormat="1" applyFont="1" applyFill="1" applyBorder="1"/>
    <xf numFmtId="0" fontId="14" fillId="5" borderId="3" xfId="1" applyFont="1" applyFill="1" applyBorder="1" applyAlignment="1">
      <alignment horizontal="center" vertical="center" shrinkToFit="1"/>
    </xf>
    <xf numFmtId="0" fontId="14" fillId="5" borderId="5" xfId="1" applyFont="1" applyFill="1" applyBorder="1" applyAlignment="1">
      <alignment horizontal="center" vertical="center" shrinkToFit="1"/>
    </xf>
    <xf numFmtId="0" fontId="14" fillId="5" borderId="4" xfId="1" applyFont="1" applyFill="1" applyBorder="1" applyAlignment="1">
      <alignment horizontal="center" vertical="center" shrinkToFit="1"/>
    </xf>
    <xf numFmtId="0" fontId="14" fillId="5" borderId="8" xfId="1" applyFont="1" applyFill="1" applyBorder="1" applyAlignment="1">
      <alignment horizontal="center" vertical="center" shrinkToFit="1"/>
    </xf>
    <xf numFmtId="0" fontId="14" fillId="5" borderId="9" xfId="1" applyFont="1" applyFill="1" applyBorder="1" applyAlignment="1">
      <alignment horizontal="center" vertical="center" shrinkToFit="1"/>
    </xf>
    <xf numFmtId="0" fontId="14" fillId="5" borderId="10" xfId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2" fillId="0" borderId="15" xfId="3" applyFont="1" applyFill="1" applyBorder="1" applyAlignment="1">
      <alignment horizontal="center" vertical="center" shrinkToFit="1"/>
    </xf>
    <xf numFmtId="0" fontId="14" fillId="3" borderId="7" xfId="1" applyFont="1" applyFill="1" applyBorder="1" applyAlignment="1">
      <alignment horizontal="center" vertical="center" shrinkToFit="1"/>
    </xf>
    <xf numFmtId="0" fontId="14" fillId="3" borderId="2" xfId="1" applyFont="1" applyFill="1" applyBorder="1" applyAlignment="1">
      <alignment horizontal="center" vertical="center" shrinkToFit="1"/>
    </xf>
    <xf numFmtId="0" fontId="14" fillId="4" borderId="11" xfId="1" applyFont="1" applyFill="1" applyBorder="1" applyAlignment="1">
      <alignment horizontal="center" vertical="center" shrinkToFit="1"/>
    </xf>
    <xf numFmtId="0" fontId="14" fillId="4" borderId="12" xfId="1" applyFont="1" applyFill="1" applyBorder="1" applyAlignment="1">
      <alignment horizontal="center" vertical="center" shrinkToFit="1"/>
    </xf>
    <xf numFmtId="0" fontId="14" fillId="4" borderId="7" xfId="1" applyFont="1" applyFill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3" borderId="6" xfId="1" applyFont="1" applyFill="1" applyBorder="1" applyAlignment="1">
      <alignment horizontal="center" vertical="center" shrinkToFit="1"/>
    </xf>
    <xf numFmtId="0" fontId="14" fillId="3" borderId="0" xfId="1" applyFont="1" applyFill="1" applyBorder="1" applyAlignment="1">
      <alignment horizontal="center" vertical="center" shrinkToFit="1"/>
    </xf>
    <xf numFmtId="0" fontId="14" fillId="3" borderId="11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4" fillId="4" borderId="2" xfId="1" applyFont="1" applyFill="1" applyBorder="1" applyAlignment="1">
      <alignment horizontal="center" vertical="center" shrinkToFit="1"/>
    </xf>
    <xf numFmtId="0" fontId="14" fillId="4" borderId="3" xfId="1" applyFont="1" applyFill="1" applyBorder="1" applyAlignment="1">
      <alignment horizontal="center" vertical="center" shrinkToFit="1"/>
    </xf>
    <xf numFmtId="0" fontId="14" fillId="4" borderId="5" xfId="1" applyFont="1" applyFill="1" applyBorder="1" applyAlignment="1">
      <alignment horizontal="center" vertical="center" shrinkToFit="1"/>
    </xf>
    <xf numFmtId="0" fontId="14" fillId="4" borderId="4" xfId="1" applyFont="1" applyFill="1" applyBorder="1" applyAlignment="1">
      <alignment horizontal="center" vertical="center" shrinkToFit="1"/>
    </xf>
    <xf numFmtId="0" fontId="26" fillId="2" borderId="2" xfId="2" applyNumberFormat="1" applyFont="1" applyFill="1" applyBorder="1" applyAlignment="1">
      <alignment horizontal="center" vertical="center" wrapText="1"/>
    </xf>
    <xf numFmtId="0" fontId="26" fillId="2" borderId="3" xfId="3" applyNumberFormat="1" applyFont="1" applyFill="1" applyBorder="1"/>
    <xf numFmtId="0" fontId="27" fillId="7" borderId="7" xfId="1" applyFont="1" applyFill="1" applyBorder="1" applyAlignment="1">
      <alignment horizontal="center" vertical="center" shrinkToFit="1"/>
    </xf>
    <xf numFmtId="0" fontId="27" fillId="7" borderId="2" xfId="1" applyFont="1" applyFill="1" applyBorder="1" applyAlignment="1">
      <alignment horizontal="center" vertical="center" shrinkToFit="1"/>
    </xf>
    <xf numFmtId="0" fontId="27" fillId="7" borderId="3" xfId="1" applyFont="1" applyFill="1" applyBorder="1" applyAlignment="1">
      <alignment horizontal="center" vertical="center" shrinkToFit="1"/>
    </xf>
    <xf numFmtId="0" fontId="27" fillId="7" borderId="5" xfId="1" applyFont="1" applyFill="1" applyBorder="1" applyAlignment="1">
      <alignment horizontal="center" vertical="center" shrinkToFit="1"/>
    </xf>
    <xf numFmtId="0" fontId="27" fillId="7" borderId="4" xfId="1" applyFont="1" applyFill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14" fillId="3" borderId="4" xfId="1" applyFont="1" applyFill="1" applyBorder="1" applyAlignment="1">
      <alignment horizontal="center" vertical="center" shrinkToFit="1"/>
    </xf>
    <xf numFmtId="0" fontId="22" fillId="7" borderId="2" xfId="1" applyFont="1" applyFill="1" applyBorder="1" applyAlignment="1">
      <alignment horizontal="center" vertical="center" shrinkToFit="1"/>
    </xf>
    <xf numFmtId="0" fontId="14" fillId="3" borderId="3" xfId="1" applyFont="1" applyFill="1" applyBorder="1" applyAlignment="1">
      <alignment horizontal="center" vertical="center" shrinkToFit="1"/>
    </xf>
    <xf numFmtId="0" fontId="14" fillId="3" borderId="5" xfId="1" applyFont="1" applyFill="1" applyBorder="1" applyAlignment="1">
      <alignment horizontal="center" vertical="center" shrinkToFit="1"/>
    </xf>
    <xf numFmtId="0" fontId="22" fillId="3" borderId="2" xfId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</cellXfs>
  <cellStyles count="6">
    <cellStyle name="一般" xfId="0" builtinId="0"/>
    <cellStyle name="一般 2" xfId="3"/>
    <cellStyle name="一般 4" xfId="5"/>
    <cellStyle name="一般_105年學年招標菜單(上)" xfId="4"/>
    <cellStyle name="一般_菜單格式範本" xfId="1"/>
    <cellStyle name="一般_菜單調查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AK48"/>
  <sheetViews>
    <sheetView tabSelected="1" view="pageBreakPreview" zoomScale="50" zoomScaleNormal="55" zoomScaleSheetLayoutView="50" workbookViewId="0">
      <selection activeCell="BA44" sqref="BA44"/>
    </sheetView>
  </sheetViews>
  <sheetFormatPr defaultRowHeight="21" x14ac:dyDescent="0.3"/>
  <cols>
    <col min="1" max="1" width="14.25" style="6" customWidth="1"/>
    <col min="2" max="2" width="5.125" style="6" customWidth="1"/>
    <col min="3" max="3" width="30.25" style="6" customWidth="1"/>
    <col min="4" max="4" width="10.625" style="6" hidden="1" customWidth="1"/>
    <col min="5" max="5" width="10.625" style="136" customWidth="1"/>
    <col min="6" max="6" width="10.625" style="136" hidden="1" customWidth="1"/>
    <col min="7" max="7" width="10.125" style="6" customWidth="1"/>
    <col min="8" max="9" width="9.625" style="6" hidden="1" customWidth="1"/>
    <col min="10" max="10" width="31.5" style="6" customWidth="1"/>
    <col min="11" max="11" width="8" style="6" hidden="1" customWidth="1"/>
    <col min="12" max="12" width="9" style="137"/>
    <col min="13" max="13" width="9" style="137" hidden="1" customWidth="1"/>
    <col min="14" max="14" width="9" style="6"/>
    <col min="15" max="16" width="9.625" style="6" hidden="1" customWidth="1"/>
    <col min="17" max="17" width="32.125" style="6" customWidth="1"/>
    <col min="18" max="18" width="9" style="6" hidden="1" customWidth="1"/>
    <col min="19" max="19" width="9" style="137"/>
    <col min="20" max="20" width="9" style="137" hidden="1" customWidth="1"/>
    <col min="21" max="21" width="9" style="6"/>
    <col min="22" max="23" width="9.625" style="6" hidden="1" customWidth="1"/>
    <col min="24" max="24" width="30.875" style="6" customWidth="1"/>
    <col min="25" max="25" width="9" style="6" hidden="1" customWidth="1"/>
    <col min="26" max="26" width="9" style="137"/>
    <col min="27" max="27" width="9" style="137" hidden="1" customWidth="1"/>
    <col min="28" max="28" width="9" style="6" customWidth="1"/>
    <col min="29" max="29" width="9.625" style="6" hidden="1" customWidth="1"/>
    <col min="30" max="30" width="12.875" style="6" hidden="1" customWidth="1"/>
    <col min="31" max="31" width="9" style="6"/>
    <col min="32" max="32" width="8.875" style="138" customWidth="1"/>
    <col min="33" max="33" width="6.125" style="1" customWidth="1"/>
    <col min="34" max="34" width="3.875" style="1" customWidth="1"/>
    <col min="35" max="35" width="6.875" style="1" customWidth="1"/>
    <col min="36" max="36" width="5.875" style="1" customWidth="1"/>
    <col min="37" max="37" width="7.875" style="1" customWidth="1"/>
    <col min="38" max="16384" width="9" style="2"/>
  </cols>
  <sheetData>
    <row r="1" spans="1:37" ht="32.25" x14ac:dyDescent="0.3">
      <c r="A1" s="247" t="s">
        <v>212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</row>
    <row r="2" spans="1:37" ht="32.25" x14ac:dyDescent="0.45">
      <c r="A2" s="248" t="s">
        <v>0</v>
      </c>
      <c r="B2" s="248"/>
      <c r="C2" s="248"/>
      <c r="D2" s="3">
        <v>100</v>
      </c>
      <c r="E2" s="4">
        <v>85</v>
      </c>
      <c r="F2" s="5">
        <f>E2/D2</f>
        <v>0.85</v>
      </c>
      <c r="H2" s="249" t="s">
        <v>1</v>
      </c>
      <c r="I2" s="249"/>
      <c r="J2" s="249"/>
      <c r="K2" s="7">
        <v>6</v>
      </c>
      <c r="L2" s="8"/>
      <c r="M2" s="250" t="s">
        <v>2</v>
      </c>
      <c r="N2" s="250"/>
      <c r="O2" s="250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</row>
    <row r="3" spans="1:37" ht="32.25" x14ac:dyDescent="0.45">
      <c r="A3" s="11" t="s">
        <v>3</v>
      </c>
      <c r="B3" s="11"/>
      <c r="C3" s="12" t="s">
        <v>5</v>
      </c>
      <c r="D3" s="11" t="s">
        <v>7</v>
      </c>
      <c r="E3" s="13"/>
      <c r="F3" s="13"/>
      <c r="G3" s="11" t="s">
        <v>9</v>
      </c>
      <c r="H3" s="12" t="s">
        <v>11</v>
      </c>
      <c r="I3" s="11" t="s">
        <v>12</v>
      </c>
      <c r="J3" s="12" t="s">
        <v>4</v>
      </c>
      <c r="K3" s="11" t="s">
        <v>6</v>
      </c>
      <c r="L3" s="14"/>
      <c r="M3" s="14"/>
      <c r="N3" s="11" t="s">
        <v>8</v>
      </c>
      <c r="O3" s="12" t="s">
        <v>10</v>
      </c>
      <c r="P3" s="15" t="s">
        <v>12</v>
      </c>
      <c r="Q3" s="12" t="s">
        <v>4</v>
      </c>
      <c r="R3" s="11" t="s">
        <v>6</v>
      </c>
      <c r="S3" s="14"/>
      <c r="T3" s="14"/>
      <c r="U3" s="11" t="s">
        <v>8</v>
      </c>
      <c r="V3" s="12" t="s">
        <v>10</v>
      </c>
      <c r="W3" s="11" t="s">
        <v>12</v>
      </c>
      <c r="X3" s="16" t="s">
        <v>4</v>
      </c>
      <c r="Y3" s="11" t="s">
        <v>6</v>
      </c>
      <c r="Z3" s="14"/>
      <c r="AA3" s="14"/>
      <c r="AB3" s="11" t="s">
        <v>8</v>
      </c>
      <c r="AC3" s="12" t="s">
        <v>10</v>
      </c>
      <c r="AD3" s="15" t="s">
        <v>12</v>
      </c>
      <c r="AE3" s="17"/>
      <c r="AF3" s="251" t="s">
        <v>13</v>
      </c>
      <c r="AG3" s="252"/>
      <c r="AH3" s="252"/>
      <c r="AI3" s="252"/>
      <c r="AJ3" s="252"/>
      <c r="AK3" s="253"/>
    </row>
    <row r="4" spans="1:37" ht="27" customHeight="1" x14ac:dyDescent="0.45">
      <c r="A4" s="18"/>
      <c r="B4" s="255" t="s">
        <v>14</v>
      </c>
      <c r="C4" s="266" t="s">
        <v>15</v>
      </c>
      <c r="D4" s="266"/>
      <c r="E4" s="266"/>
      <c r="F4" s="266"/>
      <c r="G4" s="266"/>
      <c r="H4" s="266"/>
      <c r="I4" s="266"/>
      <c r="J4" s="267" t="s">
        <v>16</v>
      </c>
      <c r="K4" s="267"/>
      <c r="L4" s="267"/>
      <c r="M4" s="267"/>
      <c r="N4" s="267"/>
      <c r="O4" s="267"/>
      <c r="P4" s="267"/>
      <c r="Q4" s="266" t="s">
        <v>17</v>
      </c>
      <c r="R4" s="266"/>
      <c r="S4" s="266"/>
      <c r="T4" s="266"/>
      <c r="U4" s="266"/>
      <c r="V4" s="266"/>
      <c r="W4" s="266"/>
      <c r="X4" s="264" t="s">
        <v>18</v>
      </c>
      <c r="Y4" s="264"/>
      <c r="Z4" s="264"/>
      <c r="AA4" s="264"/>
      <c r="AB4" s="264"/>
      <c r="AC4" s="264"/>
      <c r="AD4" s="264"/>
      <c r="AE4" s="19"/>
      <c r="AF4" s="20" t="s">
        <v>19</v>
      </c>
      <c r="AG4" s="21">
        <f>AJ5*68+AJ6*73+AJ7*45+AJ8*24+AJ9*60</f>
        <v>701.8</v>
      </c>
      <c r="AH4" s="22" t="s">
        <v>20</v>
      </c>
      <c r="AI4" s="254" t="s">
        <v>21</v>
      </c>
      <c r="AJ4" s="254"/>
      <c r="AK4" s="23" t="s">
        <v>22</v>
      </c>
    </row>
    <row r="5" spans="1:37" ht="27" customHeight="1" x14ac:dyDescent="0.45">
      <c r="A5" s="24">
        <v>43451</v>
      </c>
      <c r="B5" s="256"/>
      <c r="C5" s="25" t="s">
        <v>23</v>
      </c>
      <c r="D5" s="26">
        <v>5</v>
      </c>
      <c r="E5" s="27">
        <v>5</v>
      </c>
      <c r="F5" s="28">
        <f>F2</f>
        <v>0.85</v>
      </c>
      <c r="G5" s="26" t="s">
        <v>25</v>
      </c>
      <c r="H5" s="29">
        <v>135</v>
      </c>
      <c r="I5" s="30">
        <f t="shared" ref="I5:I10" si="0">E5*H5</f>
        <v>675</v>
      </c>
      <c r="J5" s="31" t="s">
        <v>27</v>
      </c>
      <c r="K5" s="26">
        <v>4</v>
      </c>
      <c r="L5" s="32">
        <f>M5*K5</f>
        <v>3.4</v>
      </c>
      <c r="M5" s="33">
        <f>F2</f>
        <v>0.85</v>
      </c>
      <c r="N5" s="26" t="s">
        <v>25</v>
      </c>
      <c r="O5" s="29">
        <v>25</v>
      </c>
      <c r="P5" s="34">
        <f>L5*O5</f>
        <v>85</v>
      </c>
      <c r="Q5" s="35" t="s">
        <v>28</v>
      </c>
      <c r="R5" s="26">
        <v>8</v>
      </c>
      <c r="S5" s="36">
        <f>T5*R5</f>
        <v>6.8</v>
      </c>
      <c r="T5" s="33">
        <f>F2</f>
        <v>0.85</v>
      </c>
      <c r="U5" s="26" t="s">
        <v>25</v>
      </c>
      <c r="V5" s="29">
        <v>30</v>
      </c>
      <c r="W5" s="30">
        <f t="shared" ref="W5:W10" si="1">S5*V5</f>
        <v>204</v>
      </c>
      <c r="X5" s="37" t="s">
        <v>30</v>
      </c>
      <c r="Y5" s="38">
        <v>1</v>
      </c>
      <c r="Z5" s="39">
        <f>AA5*Y5</f>
        <v>0.85</v>
      </c>
      <c r="AA5" s="40">
        <f>F2</f>
        <v>0.85</v>
      </c>
      <c r="AB5" s="38" t="s">
        <v>25</v>
      </c>
      <c r="AC5" s="41">
        <v>85</v>
      </c>
      <c r="AD5" s="42">
        <f t="shared" ref="AD5:AD10" si="2">AC5*Z5</f>
        <v>72.25</v>
      </c>
      <c r="AE5" s="43"/>
      <c r="AF5" s="44" t="s">
        <v>32</v>
      </c>
      <c r="AG5" s="45">
        <f>AJ5*2+AJ8*1+AJ6*7</f>
        <v>30.699999999999996</v>
      </c>
      <c r="AH5" s="46" t="s">
        <v>34</v>
      </c>
      <c r="AI5" s="47" t="s">
        <v>36</v>
      </c>
      <c r="AJ5" s="46">
        <v>4.8</v>
      </c>
      <c r="AK5" s="48" t="s">
        <v>38</v>
      </c>
    </row>
    <row r="6" spans="1:37" ht="27" customHeight="1" x14ac:dyDescent="0.45">
      <c r="A6" s="49">
        <v>40945</v>
      </c>
      <c r="B6" s="256"/>
      <c r="C6" s="31" t="s">
        <v>39</v>
      </c>
      <c r="D6" s="50">
        <v>3</v>
      </c>
      <c r="E6" s="32">
        <v>1</v>
      </c>
      <c r="F6" s="51">
        <f>F2</f>
        <v>0.85</v>
      </c>
      <c r="G6" s="50" t="s">
        <v>25</v>
      </c>
      <c r="H6" s="52">
        <v>65</v>
      </c>
      <c r="I6" s="34">
        <f t="shared" si="0"/>
        <v>65</v>
      </c>
      <c r="J6" s="31" t="s">
        <v>40</v>
      </c>
      <c r="K6" s="50">
        <v>2</v>
      </c>
      <c r="L6" s="32">
        <f>M6*K6</f>
        <v>1.7</v>
      </c>
      <c r="M6" s="53">
        <f>F2</f>
        <v>0.85</v>
      </c>
      <c r="N6" s="50" t="s">
        <v>25</v>
      </c>
      <c r="O6" s="52">
        <v>85</v>
      </c>
      <c r="P6" s="34">
        <f>L6*O6</f>
        <v>144.5</v>
      </c>
      <c r="Q6" s="31" t="s">
        <v>42</v>
      </c>
      <c r="R6" s="50">
        <v>0.5</v>
      </c>
      <c r="S6" s="51">
        <f>T6*R6</f>
        <v>0.42499999999999999</v>
      </c>
      <c r="T6" s="53">
        <f>F2</f>
        <v>0.85</v>
      </c>
      <c r="U6" s="50" t="s">
        <v>44</v>
      </c>
      <c r="V6" s="52">
        <v>120</v>
      </c>
      <c r="W6" s="34">
        <f t="shared" si="1"/>
        <v>51</v>
      </c>
      <c r="X6" s="37" t="s">
        <v>45</v>
      </c>
      <c r="Y6" s="38">
        <v>2</v>
      </c>
      <c r="Z6" s="39">
        <f>AA6*Y6</f>
        <v>1.7</v>
      </c>
      <c r="AA6" s="54">
        <f>F2</f>
        <v>0.85</v>
      </c>
      <c r="AB6" s="38" t="s">
        <v>25</v>
      </c>
      <c r="AC6" s="41">
        <v>35</v>
      </c>
      <c r="AD6" s="42">
        <f t="shared" si="2"/>
        <v>59.5</v>
      </c>
      <c r="AE6" s="43"/>
      <c r="AF6" s="55" t="s">
        <v>47</v>
      </c>
      <c r="AG6" s="56">
        <f>AJ6*5+AJ7*5</f>
        <v>29</v>
      </c>
      <c r="AH6" s="57" t="s">
        <v>34</v>
      </c>
      <c r="AI6" s="58" t="s">
        <v>49</v>
      </c>
      <c r="AJ6" s="57">
        <v>2.8</v>
      </c>
      <c r="AK6" s="48">
        <v>2</v>
      </c>
    </row>
    <row r="7" spans="1:37" ht="27" customHeight="1" x14ac:dyDescent="0.45">
      <c r="A7" s="49"/>
      <c r="B7" s="256"/>
      <c r="C7" s="37" t="s">
        <v>50</v>
      </c>
      <c r="D7" s="38">
        <v>0.5</v>
      </c>
      <c r="E7" s="59">
        <v>0.5</v>
      </c>
      <c r="F7" s="59">
        <f>F2</f>
        <v>0.85</v>
      </c>
      <c r="G7" s="38" t="s">
        <v>25</v>
      </c>
      <c r="H7" s="41">
        <v>120</v>
      </c>
      <c r="I7" s="42">
        <f t="shared" si="0"/>
        <v>60</v>
      </c>
      <c r="J7" s="37" t="s">
        <v>51</v>
      </c>
      <c r="K7" s="38">
        <v>1</v>
      </c>
      <c r="L7" s="39">
        <f>M7*K7</f>
        <v>0.85</v>
      </c>
      <c r="M7" s="54">
        <f>F2</f>
        <v>0.85</v>
      </c>
      <c r="N7" s="38" t="s">
        <v>25</v>
      </c>
      <c r="O7" s="41">
        <v>60</v>
      </c>
      <c r="P7" s="42">
        <f>L7*O7</f>
        <v>51</v>
      </c>
      <c r="Q7" s="60"/>
      <c r="R7" s="61"/>
      <c r="S7" s="62"/>
      <c r="T7" s="63"/>
      <c r="U7" s="61"/>
      <c r="V7" s="64"/>
      <c r="W7" s="65">
        <f t="shared" si="1"/>
        <v>0</v>
      </c>
      <c r="X7" s="37" t="s">
        <v>53</v>
      </c>
      <c r="Y7" s="38">
        <v>0.5</v>
      </c>
      <c r="Z7" s="59">
        <f>AA7*Y7</f>
        <v>0.42499999999999999</v>
      </c>
      <c r="AA7" s="54">
        <f>F2</f>
        <v>0.85</v>
      </c>
      <c r="AB7" s="38" t="s">
        <v>25</v>
      </c>
      <c r="AC7" s="41">
        <v>120</v>
      </c>
      <c r="AD7" s="42">
        <f t="shared" si="2"/>
        <v>51</v>
      </c>
      <c r="AE7" s="43"/>
      <c r="AF7" s="55" t="s">
        <v>55</v>
      </c>
      <c r="AG7" s="56">
        <f>AJ5*15+AJ8*5+AJ9*15</f>
        <v>79.5</v>
      </c>
      <c r="AH7" s="57" t="s">
        <v>34</v>
      </c>
      <c r="AI7" s="55" t="s">
        <v>57</v>
      </c>
      <c r="AJ7" s="57">
        <v>3</v>
      </c>
      <c r="AK7" s="66" t="s">
        <v>59</v>
      </c>
    </row>
    <row r="8" spans="1:37" ht="27" customHeight="1" x14ac:dyDescent="0.45">
      <c r="A8" s="49"/>
      <c r="B8" s="256"/>
      <c r="C8" s="37" t="s">
        <v>60</v>
      </c>
      <c r="D8" s="38">
        <v>1</v>
      </c>
      <c r="E8" s="39">
        <f>F8*D8</f>
        <v>0.85</v>
      </c>
      <c r="F8" s="59">
        <f>F2</f>
        <v>0.85</v>
      </c>
      <c r="G8" s="38" t="s">
        <v>62</v>
      </c>
      <c r="H8" s="41">
        <v>120</v>
      </c>
      <c r="I8" s="42">
        <f t="shared" si="0"/>
        <v>102</v>
      </c>
      <c r="J8" s="37" t="s">
        <v>63</v>
      </c>
      <c r="K8" s="38">
        <v>1</v>
      </c>
      <c r="L8" s="39">
        <f>M8*K8</f>
        <v>0.85</v>
      </c>
      <c r="M8" s="54">
        <f>F2</f>
        <v>0.85</v>
      </c>
      <c r="N8" s="38" t="s">
        <v>25</v>
      </c>
      <c r="O8" s="41">
        <v>130</v>
      </c>
      <c r="P8" s="42">
        <f>L8*O8</f>
        <v>110.5</v>
      </c>
      <c r="Q8" s="67"/>
      <c r="R8" s="38"/>
      <c r="S8" s="59"/>
      <c r="T8" s="54"/>
      <c r="U8" s="38"/>
      <c r="V8" s="41"/>
      <c r="W8" s="42">
        <f t="shared" si="1"/>
        <v>0</v>
      </c>
      <c r="X8" s="37" t="s">
        <v>65</v>
      </c>
      <c r="Y8" s="38">
        <v>0.3</v>
      </c>
      <c r="Z8" s="59">
        <f>AA8*Y8</f>
        <v>0.255</v>
      </c>
      <c r="AA8" s="54">
        <f>F2</f>
        <v>0.85</v>
      </c>
      <c r="AB8" s="38" t="s">
        <v>25</v>
      </c>
      <c r="AC8" s="41">
        <v>120</v>
      </c>
      <c r="AD8" s="42">
        <f t="shared" si="2"/>
        <v>30.6</v>
      </c>
      <c r="AE8" s="43"/>
      <c r="AF8" s="55"/>
      <c r="AG8" s="68"/>
      <c r="AH8" s="57"/>
      <c r="AI8" s="55" t="s">
        <v>67</v>
      </c>
      <c r="AJ8" s="57">
        <v>1.5</v>
      </c>
      <c r="AK8" s="48" t="s">
        <v>69</v>
      </c>
    </row>
    <row r="9" spans="1:37" ht="27" customHeight="1" x14ac:dyDescent="0.45">
      <c r="A9" s="49"/>
      <c r="B9" s="256"/>
      <c r="C9" s="37" t="s">
        <v>71</v>
      </c>
      <c r="D9" s="38">
        <v>0.5</v>
      </c>
      <c r="E9" s="59">
        <v>0.5</v>
      </c>
      <c r="F9" s="59">
        <f>F2</f>
        <v>0.85</v>
      </c>
      <c r="G9" s="38" t="s">
        <v>44</v>
      </c>
      <c r="H9" s="41">
        <v>60</v>
      </c>
      <c r="I9" s="42">
        <f t="shared" si="0"/>
        <v>30</v>
      </c>
      <c r="J9" s="37" t="s">
        <v>72</v>
      </c>
      <c r="K9" s="38">
        <v>0.3</v>
      </c>
      <c r="L9" s="59">
        <f>M9*K9</f>
        <v>0.255</v>
      </c>
      <c r="M9" s="54">
        <f>F2</f>
        <v>0.85</v>
      </c>
      <c r="N9" s="38" t="s">
        <v>25</v>
      </c>
      <c r="O9" s="41">
        <v>40</v>
      </c>
      <c r="P9" s="42">
        <f>L9*O9</f>
        <v>10.199999999999999</v>
      </c>
      <c r="Q9" s="67"/>
      <c r="R9" s="38"/>
      <c r="S9" s="59"/>
      <c r="T9" s="54"/>
      <c r="U9" s="38"/>
      <c r="V9" s="41"/>
      <c r="W9" s="42">
        <f t="shared" si="1"/>
        <v>0</v>
      </c>
      <c r="X9" s="69"/>
      <c r="Y9" s="38"/>
      <c r="Z9" s="59"/>
      <c r="AA9" s="54"/>
      <c r="AB9" s="38"/>
      <c r="AC9" s="41"/>
      <c r="AD9" s="42">
        <f t="shared" si="2"/>
        <v>0</v>
      </c>
      <c r="AE9" s="43"/>
      <c r="AF9" s="55"/>
      <c r="AG9" s="68"/>
      <c r="AH9" s="57"/>
      <c r="AI9" s="55" t="s">
        <v>74</v>
      </c>
      <c r="AJ9" s="57">
        <v>0</v>
      </c>
      <c r="AK9" s="66">
        <v>1</v>
      </c>
    </row>
    <row r="10" spans="1:37" ht="27" customHeight="1" x14ac:dyDescent="0.45">
      <c r="A10" s="18"/>
      <c r="B10" s="256"/>
      <c r="C10" s="70"/>
      <c r="D10" s="71"/>
      <c r="E10" s="72"/>
      <c r="F10" s="72"/>
      <c r="G10" s="71"/>
      <c r="H10" s="73"/>
      <c r="I10" s="74">
        <f t="shared" si="0"/>
        <v>0</v>
      </c>
      <c r="J10" s="37"/>
      <c r="K10" s="71"/>
      <c r="L10" s="59"/>
      <c r="M10" s="54"/>
      <c r="N10" s="71"/>
      <c r="O10" s="73"/>
      <c r="P10" s="42"/>
      <c r="Q10" s="70"/>
      <c r="R10" s="71"/>
      <c r="S10" s="72"/>
      <c r="T10" s="75"/>
      <c r="U10" s="71"/>
      <c r="V10" s="73"/>
      <c r="W10" s="74">
        <f t="shared" si="1"/>
        <v>0</v>
      </c>
      <c r="X10" s="69"/>
      <c r="Y10" s="38"/>
      <c r="Z10" s="59"/>
      <c r="AA10" s="54"/>
      <c r="AB10" s="38"/>
      <c r="AC10" s="41"/>
      <c r="AD10" s="42">
        <f t="shared" si="2"/>
        <v>0</v>
      </c>
      <c r="AE10" s="43"/>
      <c r="AF10" s="76"/>
      <c r="AG10" s="77"/>
      <c r="AH10" s="78"/>
      <c r="AI10" s="76"/>
      <c r="AJ10" s="78"/>
      <c r="AK10" s="79"/>
    </row>
    <row r="11" spans="1:37" ht="27" customHeight="1" x14ac:dyDescent="0.45">
      <c r="A11" s="19"/>
      <c r="B11" s="255" t="s">
        <v>14</v>
      </c>
      <c r="C11" s="257" t="s">
        <v>75</v>
      </c>
      <c r="D11" s="258"/>
      <c r="E11" s="258"/>
      <c r="F11" s="258"/>
      <c r="G11" s="258"/>
      <c r="H11" s="258"/>
      <c r="I11" s="259"/>
      <c r="J11" s="260" t="s">
        <v>76</v>
      </c>
      <c r="K11" s="261"/>
      <c r="L11" s="261"/>
      <c r="M11" s="261"/>
      <c r="N11" s="261"/>
      <c r="O11" s="261"/>
      <c r="P11" s="262"/>
      <c r="Q11" s="263" t="s">
        <v>17</v>
      </c>
      <c r="R11" s="263"/>
      <c r="S11" s="263"/>
      <c r="T11" s="263"/>
      <c r="U11" s="263"/>
      <c r="V11" s="263"/>
      <c r="W11" s="263"/>
      <c r="X11" s="264" t="s">
        <v>213</v>
      </c>
      <c r="Y11" s="264"/>
      <c r="Z11" s="264"/>
      <c r="AA11" s="264"/>
      <c r="AB11" s="264"/>
      <c r="AC11" s="264"/>
      <c r="AD11" s="264"/>
      <c r="AE11" s="19"/>
      <c r="AF11" s="76" t="s">
        <v>19</v>
      </c>
      <c r="AG11" s="80">
        <f>AJ12*68+AJ13*73+AJ14*45+AJ15*24+AJ16*60</f>
        <v>708.5</v>
      </c>
      <c r="AH11" s="78" t="s">
        <v>20</v>
      </c>
      <c r="AI11" s="265" t="s">
        <v>21</v>
      </c>
      <c r="AJ11" s="265"/>
      <c r="AK11" s="79" t="s">
        <v>22</v>
      </c>
    </row>
    <row r="12" spans="1:37" ht="27" customHeight="1" x14ac:dyDescent="0.45">
      <c r="A12" s="43"/>
      <c r="B12" s="256"/>
      <c r="C12" s="81" t="s">
        <v>30</v>
      </c>
      <c r="D12" s="82">
        <v>8</v>
      </c>
      <c r="E12" s="83">
        <v>7</v>
      </c>
      <c r="F12" s="84">
        <f>F2</f>
        <v>0.85</v>
      </c>
      <c r="G12" s="82" t="s">
        <v>62</v>
      </c>
      <c r="H12" s="85">
        <v>100</v>
      </c>
      <c r="I12" s="86">
        <f>E12*H12</f>
        <v>700</v>
      </c>
      <c r="J12" s="81" t="s">
        <v>83</v>
      </c>
      <c r="K12" s="82">
        <v>4</v>
      </c>
      <c r="L12" s="83">
        <v>3</v>
      </c>
      <c r="M12" s="87">
        <f>F2</f>
        <v>0.85</v>
      </c>
      <c r="N12" s="82" t="s">
        <v>25</v>
      </c>
      <c r="O12" s="85">
        <v>35</v>
      </c>
      <c r="P12" s="86">
        <f>L12*O12</f>
        <v>105</v>
      </c>
      <c r="Q12" s="81" t="s">
        <v>84</v>
      </c>
      <c r="R12" s="82">
        <v>8</v>
      </c>
      <c r="S12" s="83">
        <v>7</v>
      </c>
      <c r="T12" s="87">
        <f>F2</f>
        <v>0.85</v>
      </c>
      <c r="U12" s="82" t="s">
        <v>25</v>
      </c>
      <c r="V12" s="85">
        <v>30</v>
      </c>
      <c r="W12" s="86">
        <f t="shared" ref="W12:W17" si="3">S12*V12</f>
        <v>210</v>
      </c>
      <c r="X12" s="37" t="s">
        <v>214</v>
      </c>
      <c r="Y12" s="38">
        <v>3</v>
      </c>
      <c r="Z12" s="39">
        <f>AA12*Y12</f>
        <v>2.5499999999999998</v>
      </c>
      <c r="AA12" s="40">
        <f>F2</f>
        <v>0.85</v>
      </c>
      <c r="AB12" s="38" t="s">
        <v>25</v>
      </c>
      <c r="AC12" s="41">
        <v>35</v>
      </c>
      <c r="AD12" s="42">
        <f t="shared" ref="AD12:AD17" si="4">AC12*Z12</f>
        <v>89.25</v>
      </c>
      <c r="AE12" s="43"/>
      <c r="AF12" s="44" t="s">
        <v>32</v>
      </c>
      <c r="AG12" s="45">
        <f>AJ12*2+AJ15*1+AJ13*7</f>
        <v>29</v>
      </c>
      <c r="AH12" s="46" t="s">
        <v>34</v>
      </c>
      <c r="AI12" s="47" t="s">
        <v>36</v>
      </c>
      <c r="AJ12" s="46">
        <v>4.8</v>
      </c>
      <c r="AK12" s="48" t="s">
        <v>38</v>
      </c>
    </row>
    <row r="13" spans="1:37" ht="27" customHeight="1" x14ac:dyDescent="0.45">
      <c r="A13" s="88">
        <f>A5+1</f>
        <v>43452</v>
      </c>
      <c r="B13" s="256"/>
      <c r="C13" s="89" t="s">
        <v>27</v>
      </c>
      <c r="D13" s="90">
        <v>2</v>
      </c>
      <c r="E13" s="91">
        <v>2</v>
      </c>
      <c r="F13" s="92">
        <f>F2</f>
        <v>0.85</v>
      </c>
      <c r="G13" s="90" t="s">
        <v>62</v>
      </c>
      <c r="H13" s="93">
        <v>35</v>
      </c>
      <c r="I13" s="94">
        <f>E13*H13</f>
        <v>70</v>
      </c>
      <c r="J13" s="89" t="s">
        <v>86</v>
      </c>
      <c r="K13" s="90">
        <v>2</v>
      </c>
      <c r="L13" s="91">
        <v>2</v>
      </c>
      <c r="M13" s="95">
        <f>F2</f>
        <v>0.85</v>
      </c>
      <c r="N13" s="90" t="s">
        <v>25</v>
      </c>
      <c r="O13" s="93">
        <v>65</v>
      </c>
      <c r="P13" s="94">
        <f>L13*O13</f>
        <v>130</v>
      </c>
      <c r="Q13" s="37" t="s">
        <v>42</v>
      </c>
      <c r="R13" s="38">
        <v>0.3</v>
      </c>
      <c r="S13" s="59">
        <f>T13*R13</f>
        <v>0.255</v>
      </c>
      <c r="T13" s="54">
        <f>F2</f>
        <v>0.85</v>
      </c>
      <c r="U13" s="38" t="s">
        <v>44</v>
      </c>
      <c r="V13" s="41">
        <v>120</v>
      </c>
      <c r="W13" s="42">
        <f t="shared" si="3"/>
        <v>30.6</v>
      </c>
      <c r="X13" s="37" t="s">
        <v>197</v>
      </c>
      <c r="Y13" s="168">
        <v>1</v>
      </c>
      <c r="Z13" s="39">
        <f>AA13*Y13</f>
        <v>0.85</v>
      </c>
      <c r="AA13" s="54">
        <f>F2</f>
        <v>0.85</v>
      </c>
      <c r="AB13" s="38" t="s">
        <v>25</v>
      </c>
      <c r="AC13" s="41">
        <v>55</v>
      </c>
      <c r="AD13" s="42">
        <f t="shared" si="4"/>
        <v>46.75</v>
      </c>
      <c r="AE13" s="43"/>
      <c r="AF13" s="55" t="s">
        <v>47</v>
      </c>
      <c r="AG13" s="56">
        <f>AJ13*5+AJ14*5</f>
        <v>24.5</v>
      </c>
      <c r="AH13" s="57" t="s">
        <v>34</v>
      </c>
      <c r="AI13" s="58" t="s">
        <v>49</v>
      </c>
      <c r="AJ13" s="57">
        <v>2.6</v>
      </c>
      <c r="AK13" s="48">
        <v>2</v>
      </c>
    </row>
    <row r="14" spans="1:37" ht="27" customHeight="1" x14ac:dyDescent="0.45">
      <c r="A14" s="97">
        <f>A13</f>
        <v>43452</v>
      </c>
      <c r="B14" s="256"/>
      <c r="C14" s="89" t="s">
        <v>65</v>
      </c>
      <c r="D14" s="90">
        <v>0.3</v>
      </c>
      <c r="E14" s="92">
        <f>F14*D14</f>
        <v>0.255</v>
      </c>
      <c r="F14" s="92">
        <f>F2</f>
        <v>0.85</v>
      </c>
      <c r="G14" s="90" t="s">
        <v>62</v>
      </c>
      <c r="H14" s="93">
        <v>120</v>
      </c>
      <c r="I14" s="94">
        <f>E14*H14</f>
        <v>30.6</v>
      </c>
      <c r="J14" s="89" t="s">
        <v>89</v>
      </c>
      <c r="K14" s="90">
        <v>1</v>
      </c>
      <c r="L14" s="91">
        <v>1</v>
      </c>
      <c r="M14" s="95">
        <f>F2</f>
        <v>0.85</v>
      </c>
      <c r="N14" s="90" t="s">
        <v>62</v>
      </c>
      <c r="O14" s="93">
        <v>150</v>
      </c>
      <c r="P14" s="90">
        <f>L14*O14</f>
        <v>150</v>
      </c>
      <c r="Q14" s="37"/>
      <c r="R14" s="38"/>
      <c r="S14" s="59"/>
      <c r="T14" s="54"/>
      <c r="U14" s="38"/>
      <c r="V14" s="41">
        <v>35</v>
      </c>
      <c r="W14" s="42">
        <f t="shared" si="3"/>
        <v>0</v>
      </c>
      <c r="X14" s="37" t="s">
        <v>210</v>
      </c>
      <c r="Y14" s="38">
        <v>0.3</v>
      </c>
      <c r="Z14" s="59">
        <f>AA14*Y14</f>
        <v>0.255</v>
      </c>
      <c r="AA14" s="54">
        <f>F2</f>
        <v>0.85</v>
      </c>
      <c r="AB14" s="38" t="s">
        <v>25</v>
      </c>
      <c r="AC14" s="41">
        <v>130</v>
      </c>
      <c r="AD14" s="42">
        <f t="shared" si="4"/>
        <v>33.15</v>
      </c>
      <c r="AE14" s="43" t="s">
        <v>74</v>
      </c>
      <c r="AF14" s="55" t="s">
        <v>55</v>
      </c>
      <c r="AG14" s="56">
        <f>AJ12*15+AJ15*5+AJ16*15</f>
        <v>93</v>
      </c>
      <c r="AH14" s="57" t="s">
        <v>34</v>
      </c>
      <c r="AI14" s="55" t="s">
        <v>57</v>
      </c>
      <c r="AJ14" s="57">
        <v>2.2999999999999998</v>
      </c>
      <c r="AK14" s="66" t="s">
        <v>59</v>
      </c>
    </row>
    <row r="15" spans="1:37" ht="27" customHeight="1" x14ac:dyDescent="0.45">
      <c r="A15" s="97"/>
      <c r="B15" s="256"/>
      <c r="C15" s="89" t="s">
        <v>92</v>
      </c>
      <c r="D15" s="90">
        <v>0.3</v>
      </c>
      <c r="E15" s="92">
        <f>F15*D15</f>
        <v>0.255</v>
      </c>
      <c r="F15" s="92">
        <f>F2</f>
        <v>0.85</v>
      </c>
      <c r="G15" s="90" t="s">
        <v>62</v>
      </c>
      <c r="H15" s="93">
        <v>50</v>
      </c>
      <c r="I15" s="94">
        <f>E15*H15</f>
        <v>12.75</v>
      </c>
      <c r="J15" s="89" t="s">
        <v>93</v>
      </c>
      <c r="K15" s="90">
        <v>1</v>
      </c>
      <c r="L15" s="91">
        <v>1</v>
      </c>
      <c r="M15" s="95">
        <f>F2</f>
        <v>0.85</v>
      </c>
      <c r="N15" s="90" t="s">
        <v>62</v>
      </c>
      <c r="O15" s="93">
        <v>35</v>
      </c>
      <c r="P15" s="90">
        <f>L15*O15</f>
        <v>35</v>
      </c>
      <c r="Q15" s="67"/>
      <c r="R15" s="38"/>
      <c r="S15" s="59"/>
      <c r="T15" s="54"/>
      <c r="U15" s="38"/>
      <c r="V15" s="41"/>
      <c r="W15" s="42">
        <f t="shared" si="3"/>
        <v>0</v>
      </c>
      <c r="X15" s="37" t="s">
        <v>215</v>
      </c>
      <c r="Y15" s="38">
        <v>0.5</v>
      </c>
      <c r="Z15" s="59">
        <f>AA15*Y15</f>
        <v>0.42499999999999999</v>
      </c>
      <c r="AA15" s="54">
        <f>F2</f>
        <v>0.85</v>
      </c>
      <c r="AB15" s="38" t="s">
        <v>44</v>
      </c>
      <c r="AC15" s="41">
        <v>50</v>
      </c>
      <c r="AD15" s="42">
        <f t="shared" si="4"/>
        <v>21.25</v>
      </c>
      <c r="AE15" s="43"/>
      <c r="AF15" s="55"/>
      <c r="AG15" s="68"/>
      <c r="AH15" s="57"/>
      <c r="AI15" s="55" t="s">
        <v>67</v>
      </c>
      <c r="AJ15" s="57">
        <v>1.2</v>
      </c>
      <c r="AK15" s="48" t="s">
        <v>69</v>
      </c>
    </row>
    <row r="16" spans="1:37" ht="27" customHeight="1" x14ac:dyDescent="0.45">
      <c r="A16" s="97"/>
      <c r="B16" s="256"/>
      <c r="C16" s="89" t="s">
        <v>95</v>
      </c>
      <c r="D16" s="90">
        <v>0.3</v>
      </c>
      <c r="E16" s="92">
        <f>F16*D16</f>
        <v>0.255</v>
      </c>
      <c r="F16" s="92">
        <f>F2</f>
        <v>0.85</v>
      </c>
      <c r="G16" s="90" t="s">
        <v>97</v>
      </c>
      <c r="H16" s="93">
        <v>14</v>
      </c>
      <c r="I16" s="94">
        <f>E16*H16</f>
        <v>3.5700000000000003</v>
      </c>
      <c r="J16" s="89" t="s">
        <v>72</v>
      </c>
      <c r="K16" s="90">
        <v>0.3</v>
      </c>
      <c r="L16" s="92">
        <f>M16*K16</f>
        <v>0.255</v>
      </c>
      <c r="M16" s="95">
        <f>F2</f>
        <v>0.85</v>
      </c>
      <c r="N16" s="90" t="s">
        <v>62</v>
      </c>
      <c r="O16" s="93">
        <v>50</v>
      </c>
      <c r="P16" s="90">
        <f>L16*O16</f>
        <v>12.75</v>
      </c>
      <c r="Q16" s="67"/>
      <c r="R16" s="38"/>
      <c r="S16" s="59"/>
      <c r="T16" s="54"/>
      <c r="U16" s="38"/>
      <c r="V16" s="41"/>
      <c r="W16" s="42">
        <f t="shared" si="3"/>
        <v>0</v>
      </c>
      <c r="X16" s="67"/>
      <c r="Y16" s="38"/>
      <c r="Z16" s="59"/>
      <c r="AA16" s="54"/>
      <c r="AB16" s="38"/>
      <c r="AC16" s="41"/>
      <c r="AD16" s="42">
        <f t="shared" si="4"/>
        <v>0</v>
      </c>
      <c r="AE16" s="43"/>
      <c r="AF16" s="55"/>
      <c r="AG16" s="68"/>
      <c r="AH16" s="57"/>
      <c r="AI16" s="55" t="s">
        <v>74</v>
      </c>
      <c r="AJ16" s="57">
        <v>1</v>
      </c>
      <c r="AK16" s="66">
        <v>1</v>
      </c>
    </row>
    <row r="17" spans="1:37" ht="27" customHeight="1" x14ac:dyDescent="0.45">
      <c r="A17" s="97"/>
      <c r="B17" s="256"/>
      <c r="C17" s="70"/>
      <c r="D17" s="71"/>
      <c r="E17" s="72"/>
      <c r="F17" s="72"/>
      <c r="G17" s="71"/>
      <c r="H17" s="73"/>
      <c r="I17" s="71"/>
      <c r="J17" s="98"/>
      <c r="K17" s="71"/>
      <c r="L17" s="72"/>
      <c r="M17" s="75"/>
      <c r="N17" s="71"/>
      <c r="O17" s="73"/>
      <c r="P17" s="71"/>
      <c r="Q17" s="70"/>
      <c r="R17" s="71"/>
      <c r="S17" s="72"/>
      <c r="T17" s="75"/>
      <c r="U17" s="71"/>
      <c r="V17" s="73"/>
      <c r="W17" s="74">
        <f t="shared" si="3"/>
        <v>0</v>
      </c>
      <c r="X17" s="70"/>
      <c r="Y17" s="71"/>
      <c r="Z17" s="59"/>
      <c r="AA17" s="54"/>
      <c r="AB17" s="38"/>
      <c r="AC17" s="41"/>
      <c r="AD17" s="42">
        <f t="shared" si="4"/>
        <v>0</v>
      </c>
      <c r="AE17" s="43"/>
      <c r="AF17" s="55"/>
      <c r="AG17" s="68"/>
      <c r="AH17" s="57"/>
      <c r="AI17" s="55"/>
      <c r="AJ17" s="57"/>
      <c r="AK17" s="66"/>
    </row>
    <row r="18" spans="1:37" ht="27" customHeight="1" x14ac:dyDescent="0.45">
      <c r="A18" s="99"/>
      <c r="B18" s="255" t="s">
        <v>98</v>
      </c>
      <c r="C18" s="268" t="s">
        <v>98</v>
      </c>
      <c r="D18" s="269"/>
      <c r="E18" s="269"/>
      <c r="F18" s="269"/>
      <c r="G18" s="269"/>
      <c r="H18" s="269"/>
      <c r="I18" s="269"/>
      <c r="J18" s="264" t="s">
        <v>99</v>
      </c>
      <c r="K18" s="264"/>
      <c r="L18" s="264"/>
      <c r="M18" s="264"/>
      <c r="N18" s="264"/>
      <c r="O18" s="264"/>
      <c r="P18" s="264"/>
      <c r="Q18" s="270" t="s">
        <v>17</v>
      </c>
      <c r="R18" s="270"/>
      <c r="S18" s="270"/>
      <c r="T18" s="270"/>
      <c r="U18" s="270"/>
      <c r="V18" s="270"/>
      <c r="W18" s="270"/>
      <c r="X18" s="271"/>
      <c r="Y18" s="272"/>
      <c r="Z18" s="272"/>
      <c r="AA18" s="272"/>
      <c r="AB18" s="272"/>
      <c r="AC18" s="272"/>
      <c r="AD18" s="273"/>
      <c r="AE18" s="43"/>
      <c r="AF18" s="20" t="s">
        <v>19</v>
      </c>
      <c r="AG18" s="21">
        <f>AJ19*68+AJ20*73+AJ21*45+AJ22*24+AJ23*60</f>
        <v>634.4</v>
      </c>
      <c r="AH18" s="22" t="s">
        <v>20</v>
      </c>
      <c r="AI18" s="254" t="s">
        <v>21</v>
      </c>
      <c r="AJ18" s="254"/>
      <c r="AK18" s="23" t="s">
        <v>22</v>
      </c>
    </row>
    <row r="19" spans="1:37" ht="27" customHeight="1" x14ac:dyDescent="0.45">
      <c r="A19" s="18"/>
      <c r="B19" s="256"/>
      <c r="C19" s="100" t="s">
        <v>100</v>
      </c>
      <c r="D19" s="101"/>
      <c r="E19" s="36">
        <f>E2/4</f>
        <v>21.25</v>
      </c>
      <c r="F19" s="102">
        <f>F2</f>
        <v>0.85</v>
      </c>
      <c r="G19" s="101" t="s">
        <v>97</v>
      </c>
      <c r="H19" s="103"/>
      <c r="I19" s="104"/>
      <c r="J19" s="37" t="s">
        <v>99</v>
      </c>
      <c r="K19" s="105">
        <v>105</v>
      </c>
      <c r="L19" s="39">
        <v>90</v>
      </c>
      <c r="M19" s="40">
        <f>F2</f>
        <v>0.85</v>
      </c>
      <c r="N19" s="105" t="s">
        <v>101</v>
      </c>
      <c r="O19" s="106">
        <v>6</v>
      </c>
      <c r="P19" s="42">
        <f t="shared" ref="P19:P24" si="5">L19*O19</f>
        <v>540</v>
      </c>
      <c r="Q19" s="100" t="s">
        <v>103</v>
      </c>
      <c r="R19" s="101">
        <v>5</v>
      </c>
      <c r="S19" s="36">
        <f>T19*R19</f>
        <v>4.25</v>
      </c>
      <c r="T19" s="107">
        <f>F2</f>
        <v>0.85</v>
      </c>
      <c r="U19" s="101" t="s">
        <v>62</v>
      </c>
      <c r="V19" s="103">
        <v>30</v>
      </c>
      <c r="W19" s="104">
        <f t="shared" ref="W19:W24" si="6">S19*V19</f>
        <v>127.5</v>
      </c>
      <c r="X19" s="37"/>
      <c r="Y19" s="38"/>
      <c r="Z19" s="59"/>
      <c r="AA19" s="40"/>
      <c r="AB19" s="38"/>
      <c r="AC19" s="41"/>
      <c r="AD19" s="42"/>
      <c r="AE19" s="43"/>
      <c r="AF19" s="44" t="s">
        <v>32</v>
      </c>
      <c r="AG19" s="45">
        <f>AJ19*2+AJ22*1+AJ20*7</f>
        <v>26.1</v>
      </c>
      <c r="AH19" s="46" t="s">
        <v>34</v>
      </c>
      <c r="AI19" s="47" t="s">
        <v>36</v>
      </c>
      <c r="AJ19" s="46">
        <v>5</v>
      </c>
      <c r="AK19" s="48" t="s">
        <v>38</v>
      </c>
    </row>
    <row r="20" spans="1:37" ht="27" customHeight="1" x14ac:dyDescent="0.45">
      <c r="A20" s="24">
        <f>A13+1</f>
        <v>43453</v>
      </c>
      <c r="B20" s="256"/>
      <c r="C20" s="108" t="s">
        <v>104</v>
      </c>
      <c r="D20" s="109">
        <v>3</v>
      </c>
      <c r="E20" s="110">
        <v>2</v>
      </c>
      <c r="F20" s="111">
        <f>F2</f>
        <v>0.85</v>
      </c>
      <c r="G20" s="109" t="s">
        <v>25</v>
      </c>
      <c r="H20" s="112">
        <v>150</v>
      </c>
      <c r="I20" s="113">
        <f>E20*H20</f>
        <v>300</v>
      </c>
      <c r="J20" s="67"/>
      <c r="K20" s="38"/>
      <c r="L20" s="59"/>
      <c r="M20" s="54"/>
      <c r="N20" s="38"/>
      <c r="O20" s="41"/>
      <c r="P20" s="42">
        <f t="shared" si="5"/>
        <v>0</v>
      </c>
      <c r="Q20" s="37" t="s">
        <v>42</v>
      </c>
      <c r="R20" s="38">
        <v>0.5</v>
      </c>
      <c r="S20" s="59">
        <f>T20*R20</f>
        <v>0.42499999999999999</v>
      </c>
      <c r="T20" s="54">
        <f>F2</f>
        <v>0.85</v>
      </c>
      <c r="U20" s="38" t="s">
        <v>44</v>
      </c>
      <c r="V20" s="41">
        <v>120</v>
      </c>
      <c r="W20" s="42">
        <f t="shared" si="6"/>
        <v>51</v>
      </c>
      <c r="X20" s="67"/>
      <c r="Y20" s="38"/>
      <c r="Z20" s="59"/>
      <c r="AA20" s="54"/>
      <c r="AB20" s="38"/>
      <c r="AC20" s="41"/>
      <c r="AD20" s="42"/>
      <c r="AE20" s="43"/>
      <c r="AF20" s="55" t="s">
        <v>47</v>
      </c>
      <c r="AG20" s="56">
        <f>AJ20*5+AJ21*5</f>
        <v>24</v>
      </c>
      <c r="AH20" s="57" t="s">
        <v>34</v>
      </c>
      <c r="AI20" s="58" t="s">
        <v>49</v>
      </c>
      <c r="AJ20" s="57">
        <v>2.2000000000000002</v>
      </c>
      <c r="AK20" s="48">
        <v>2</v>
      </c>
    </row>
    <row r="21" spans="1:37" ht="27" customHeight="1" x14ac:dyDescent="0.45">
      <c r="A21" s="49">
        <f>A20</f>
        <v>43453</v>
      </c>
      <c r="B21" s="256"/>
      <c r="C21" s="108" t="s">
        <v>106</v>
      </c>
      <c r="D21" s="109">
        <v>1</v>
      </c>
      <c r="E21" s="110">
        <v>1</v>
      </c>
      <c r="F21" s="111">
        <f>F2</f>
        <v>0.85</v>
      </c>
      <c r="G21" s="109" t="s">
        <v>25</v>
      </c>
      <c r="H21" s="112">
        <v>35</v>
      </c>
      <c r="I21" s="113">
        <f>E21*H21</f>
        <v>35</v>
      </c>
      <c r="J21" s="67"/>
      <c r="K21" s="38"/>
      <c r="L21" s="59"/>
      <c r="M21" s="54"/>
      <c r="N21" s="38"/>
      <c r="O21" s="41"/>
      <c r="P21" s="42">
        <f t="shared" si="5"/>
        <v>0</v>
      </c>
      <c r="Q21" s="67"/>
      <c r="R21" s="38"/>
      <c r="S21" s="59"/>
      <c r="T21" s="54"/>
      <c r="U21" s="38"/>
      <c r="V21" s="41"/>
      <c r="W21" s="42">
        <f t="shared" si="6"/>
        <v>0</v>
      </c>
      <c r="X21" s="67"/>
      <c r="Y21" s="38"/>
      <c r="Z21" s="59"/>
      <c r="AA21" s="54"/>
      <c r="AB21" s="38"/>
      <c r="AC21" s="41"/>
      <c r="AD21" s="42"/>
      <c r="AE21" s="43"/>
      <c r="AF21" s="55" t="s">
        <v>55</v>
      </c>
      <c r="AG21" s="56">
        <f>AJ19*15+AJ22*5+AJ23*15</f>
        <v>78.5</v>
      </c>
      <c r="AH21" s="57" t="s">
        <v>34</v>
      </c>
      <c r="AI21" s="55" t="s">
        <v>57</v>
      </c>
      <c r="AJ21" s="57">
        <v>2.6</v>
      </c>
      <c r="AK21" s="66" t="s">
        <v>59</v>
      </c>
    </row>
    <row r="22" spans="1:37" ht="27" customHeight="1" x14ac:dyDescent="0.45">
      <c r="A22" s="49"/>
      <c r="B22" s="256"/>
      <c r="C22" s="108" t="s">
        <v>108</v>
      </c>
      <c r="D22" s="109">
        <v>2</v>
      </c>
      <c r="E22" s="110">
        <v>3</v>
      </c>
      <c r="F22" s="111">
        <f>F2</f>
        <v>0.85</v>
      </c>
      <c r="G22" s="109" t="s">
        <v>110</v>
      </c>
      <c r="H22" s="112">
        <v>35</v>
      </c>
      <c r="I22" s="113">
        <f>E22*H22</f>
        <v>105</v>
      </c>
      <c r="J22" s="67"/>
      <c r="K22" s="38"/>
      <c r="L22" s="59"/>
      <c r="M22" s="54"/>
      <c r="N22" s="38"/>
      <c r="O22" s="41"/>
      <c r="P22" s="42">
        <f t="shared" si="5"/>
        <v>0</v>
      </c>
      <c r="Q22" s="182" t="s">
        <v>216</v>
      </c>
      <c r="R22" s="38"/>
      <c r="S22" s="59"/>
      <c r="T22" s="54"/>
      <c r="U22" s="38"/>
      <c r="V22" s="41"/>
      <c r="W22" s="42">
        <f t="shared" si="6"/>
        <v>0</v>
      </c>
      <c r="X22" s="67"/>
      <c r="Y22" s="38"/>
      <c r="Z22" s="59"/>
      <c r="AA22" s="54"/>
      <c r="AB22" s="38"/>
      <c r="AC22" s="41"/>
      <c r="AD22" s="42"/>
      <c r="AE22" s="43"/>
      <c r="AF22" s="55"/>
      <c r="AG22" s="68"/>
      <c r="AH22" s="57"/>
      <c r="AI22" s="55" t="s">
        <v>67</v>
      </c>
      <c r="AJ22" s="57">
        <v>0.7</v>
      </c>
      <c r="AK22" s="48" t="s">
        <v>69</v>
      </c>
    </row>
    <row r="23" spans="1:37" ht="27" customHeight="1" x14ac:dyDescent="0.45">
      <c r="A23" s="49"/>
      <c r="B23" s="256"/>
      <c r="C23" s="37" t="s">
        <v>112</v>
      </c>
      <c r="D23" s="38">
        <v>2</v>
      </c>
      <c r="E23" s="39">
        <v>2</v>
      </c>
      <c r="F23" s="59">
        <f>F2</f>
        <v>0.85</v>
      </c>
      <c r="G23" s="38" t="s">
        <v>110</v>
      </c>
      <c r="H23" s="41">
        <v>35</v>
      </c>
      <c r="I23" s="42">
        <f>E23*H23</f>
        <v>70</v>
      </c>
      <c r="J23" s="67"/>
      <c r="K23" s="38"/>
      <c r="L23" s="59"/>
      <c r="M23" s="54"/>
      <c r="N23" s="38"/>
      <c r="O23" s="41"/>
      <c r="P23" s="42">
        <f t="shared" si="5"/>
        <v>0</v>
      </c>
      <c r="Q23" s="67"/>
      <c r="R23" s="38"/>
      <c r="S23" s="59"/>
      <c r="T23" s="54"/>
      <c r="U23" s="38"/>
      <c r="V23" s="41"/>
      <c r="W23" s="42">
        <f t="shared" si="6"/>
        <v>0</v>
      </c>
      <c r="X23" s="67"/>
      <c r="Y23" s="38"/>
      <c r="Z23" s="59"/>
      <c r="AA23" s="54"/>
      <c r="AB23" s="38"/>
      <c r="AC23" s="41"/>
      <c r="AD23" s="42"/>
      <c r="AE23" s="43"/>
      <c r="AF23" s="55"/>
      <c r="AG23" s="68"/>
      <c r="AH23" s="57"/>
      <c r="AI23" s="55" t="s">
        <v>74</v>
      </c>
      <c r="AJ23" s="57">
        <v>0</v>
      </c>
      <c r="AK23" s="66">
        <v>1</v>
      </c>
    </row>
    <row r="24" spans="1:37" ht="27" customHeight="1" x14ac:dyDescent="0.45">
      <c r="A24" s="114"/>
      <c r="B24" s="256"/>
      <c r="C24" s="70" t="s">
        <v>113</v>
      </c>
      <c r="D24" s="71">
        <v>2</v>
      </c>
      <c r="E24" s="115">
        <v>2</v>
      </c>
      <c r="F24" s="72">
        <f>F2</f>
        <v>0.85</v>
      </c>
      <c r="G24" s="71" t="s">
        <v>44</v>
      </c>
      <c r="H24" s="73">
        <v>10</v>
      </c>
      <c r="I24" s="74">
        <f>E24*H24</f>
        <v>20</v>
      </c>
      <c r="J24" s="70"/>
      <c r="K24" s="71"/>
      <c r="L24" s="59"/>
      <c r="M24" s="54"/>
      <c r="N24" s="38"/>
      <c r="O24" s="73"/>
      <c r="P24" s="42">
        <f t="shared" si="5"/>
        <v>0</v>
      </c>
      <c r="Q24" s="70"/>
      <c r="R24" s="71"/>
      <c r="S24" s="72"/>
      <c r="T24" s="75"/>
      <c r="U24" s="73"/>
      <c r="V24" s="73"/>
      <c r="W24" s="74">
        <f t="shared" si="6"/>
        <v>0</v>
      </c>
      <c r="X24" s="31"/>
      <c r="Y24" s="38"/>
      <c r="Z24" s="59"/>
      <c r="AA24" s="54"/>
      <c r="AB24" s="73"/>
      <c r="AC24" s="73"/>
      <c r="AD24" s="42"/>
      <c r="AE24" s="43"/>
      <c r="AF24" s="55"/>
      <c r="AG24" s="68"/>
      <c r="AH24" s="57"/>
      <c r="AI24" s="55"/>
      <c r="AJ24" s="57"/>
      <c r="AK24" s="66"/>
    </row>
    <row r="25" spans="1:37" ht="27" customHeight="1" x14ac:dyDescent="0.45">
      <c r="A25" s="19"/>
      <c r="B25" s="255" t="s">
        <v>14</v>
      </c>
      <c r="C25" s="274" t="s">
        <v>114</v>
      </c>
      <c r="D25" s="275"/>
      <c r="E25" s="275"/>
      <c r="F25" s="275"/>
      <c r="G25" s="275"/>
      <c r="H25" s="275"/>
      <c r="I25" s="276"/>
      <c r="J25" s="267" t="s">
        <v>115</v>
      </c>
      <c r="K25" s="267"/>
      <c r="L25" s="267"/>
      <c r="M25" s="267"/>
      <c r="N25" s="267"/>
      <c r="O25" s="267"/>
      <c r="P25" s="267"/>
      <c r="Q25" s="274" t="s">
        <v>17</v>
      </c>
      <c r="R25" s="275"/>
      <c r="S25" s="275"/>
      <c r="T25" s="275"/>
      <c r="U25" s="275"/>
      <c r="V25" s="275"/>
      <c r="W25" s="276"/>
      <c r="X25" s="245" t="s">
        <v>234</v>
      </c>
      <c r="Y25" s="245"/>
      <c r="Z25" s="245"/>
      <c r="AA25" s="245"/>
      <c r="AB25" s="245"/>
      <c r="AC25" s="245"/>
      <c r="AD25" s="245"/>
      <c r="AE25" s="19"/>
      <c r="AF25" s="20" t="s">
        <v>19</v>
      </c>
      <c r="AG25" s="21">
        <f>AJ26*68+AJ27*73+AJ28*45+AJ29*24+AJ30*60</f>
        <v>747.59999999999991</v>
      </c>
      <c r="AH25" s="22" t="s">
        <v>20</v>
      </c>
      <c r="AI25" s="254" t="s">
        <v>21</v>
      </c>
      <c r="AJ25" s="254"/>
      <c r="AK25" s="23" t="s">
        <v>22</v>
      </c>
    </row>
    <row r="26" spans="1:37" ht="27" customHeight="1" x14ac:dyDescent="0.45">
      <c r="A26" s="43"/>
      <c r="B26" s="256"/>
      <c r="C26" s="25" t="s">
        <v>117</v>
      </c>
      <c r="D26" s="26">
        <v>8</v>
      </c>
      <c r="E26" s="27">
        <v>90</v>
      </c>
      <c r="F26" s="28">
        <f>F2</f>
        <v>0.85</v>
      </c>
      <c r="G26" s="26" t="s">
        <v>118</v>
      </c>
      <c r="H26" s="29">
        <v>9</v>
      </c>
      <c r="I26" s="30">
        <f>E26*H26</f>
        <v>810</v>
      </c>
      <c r="J26" s="116" t="s">
        <v>119</v>
      </c>
      <c r="K26" s="90">
        <v>2</v>
      </c>
      <c r="L26" s="91">
        <v>2</v>
      </c>
      <c r="M26" s="87">
        <f>F2</f>
        <v>0.85</v>
      </c>
      <c r="N26" s="90" t="s">
        <v>120</v>
      </c>
      <c r="O26" s="41">
        <v>150</v>
      </c>
      <c r="P26" s="42">
        <f t="shared" ref="P26:P31" si="7">L26*O26</f>
        <v>300</v>
      </c>
      <c r="Q26" s="35" t="s">
        <v>27</v>
      </c>
      <c r="R26" s="26">
        <v>8</v>
      </c>
      <c r="S26" s="27">
        <f>T26*R26</f>
        <v>6.8</v>
      </c>
      <c r="T26" s="33">
        <f>F2</f>
        <v>0.85</v>
      </c>
      <c r="U26" s="26" t="s">
        <v>25</v>
      </c>
      <c r="V26" s="29">
        <v>25</v>
      </c>
      <c r="W26" s="30">
        <f t="shared" ref="W26:W31" si="8">S26*V26</f>
        <v>170</v>
      </c>
      <c r="X26" s="244" t="s">
        <v>235</v>
      </c>
      <c r="Y26" s="188">
        <v>2</v>
      </c>
      <c r="Z26" s="184">
        <v>1</v>
      </c>
      <c r="AA26" s="185">
        <f>F2</f>
        <v>0.85</v>
      </c>
      <c r="AB26" s="188" t="s">
        <v>25</v>
      </c>
      <c r="AC26" s="191">
        <v>65</v>
      </c>
      <c r="AD26" s="187">
        <f>AC26*Z26</f>
        <v>65</v>
      </c>
      <c r="AE26" s="43"/>
      <c r="AF26" s="44" t="s">
        <v>32</v>
      </c>
      <c r="AG26" s="45">
        <f>AJ26*2+AJ29*1+AJ27*7</f>
        <v>29.9</v>
      </c>
      <c r="AH26" s="46" t="s">
        <v>34</v>
      </c>
      <c r="AI26" s="47" t="s">
        <v>36</v>
      </c>
      <c r="AJ26" s="46">
        <v>4.5999999999999996</v>
      </c>
      <c r="AK26" s="48" t="s">
        <v>38</v>
      </c>
    </row>
    <row r="27" spans="1:37" ht="27" customHeight="1" x14ac:dyDescent="0.45">
      <c r="A27" s="88">
        <f>A20+1</f>
        <v>43454</v>
      </c>
      <c r="B27" s="256"/>
      <c r="C27" s="89" t="s">
        <v>72</v>
      </c>
      <c r="D27" s="90">
        <v>0.2</v>
      </c>
      <c r="E27" s="92">
        <f>F27*D27</f>
        <v>0.17</v>
      </c>
      <c r="F27" s="92">
        <f>F2</f>
        <v>0.85</v>
      </c>
      <c r="G27" s="90" t="s">
        <v>62</v>
      </c>
      <c r="H27" s="93">
        <v>60</v>
      </c>
      <c r="I27" s="94">
        <f>E27*H27</f>
        <v>10.200000000000001</v>
      </c>
      <c r="J27" s="116" t="s">
        <v>121</v>
      </c>
      <c r="K27" s="90">
        <v>1</v>
      </c>
      <c r="L27" s="92">
        <v>0.5</v>
      </c>
      <c r="M27" s="95">
        <f>F2</f>
        <v>0.85</v>
      </c>
      <c r="N27" s="90" t="s">
        <v>62</v>
      </c>
      <c r="O27" s="41">
        <v>135</v>
      </c>
      <c r="P27" s="42">
        <f t="shared" si="7"/>
        <v>67.5</v>
      </c>
      <c r="Q27" s="31" t="s">
        <v>42</v>
      </c>
      <c r="R27" s="50">
        <v>0.5</v>
      </c>
      <c r="S27" s="51">
        <f>T27*R27</f>
        <v>0.42499999999999999</v>
      </c>
      <c r="T27" s="53">
        <f>F2</f>
        <v>0.85</v>
      </c>
      <c r="U27" s="50" t="s">
        <v>44</v>
      </c>
      <c r="V27" s="52">
        <v>120</v>
      </c>
      <c r="W27" s="34">
        <f t="shared" si="8"/>
        <v>51</v>
      </c>
      <c r="X27" s="244" t="s">
        <v>233</v>
      </c>
      <c r="Y27" s="188">
        <v>2</v>
      </c>
      <c r="Z27" s="184">
        <v>2</v>
      </c>
      <c r="AA27" s="190">
        <f>F2</f>
        <v>0.85</v>
      </c>
      <c r="AB27" s="188" t="s">
        <v>24</v>
      </c>
      <c r="AC27" s="191">
        <v>50</v>
      </c>
      <c r="AD27" s="187">
        <f>AC27*Z27</f>
        <v>100</v>
      </c>
      <c r="AE27" s="43"/>
      <c r="AF27" s="55" t="s">
        <v>47</v>
      </c>
      <c r="AG27" s="56">
        <f>AJ27*5+AJ28*5</f>
        <v>30</v>
      </c>
      <c r="AH27" s="57" t="s">
        <v>34</v>
      </c>
      <c r="AI27" s="58" t="s">
        <v>49</v>
      </c>
      <c r="AJ27" s="57">
        <v>2.8</v>
      </c>
      <c r="AK27" s="48">
        <v>2</v>
      </c>
    </row>
    <row r="28" spans="1:37" ht="27" customHeight="1" x14ac:dyDescent="0.45">
      <c r="A28" s="97">
        <f>A27</f>
        <v>43454</v>
      </c>
      <c r="B28" s="256"/>
      <c r="C28" s="89" t="s">
        <v>123</v>
      </c>
      <c r="D28" s="90">
        <v>1</v>
      </c>
      <c r="E28" s="91">
        <f>F28*D28</f>
        <v>0.85</v>
      </c>
      <c r="F28" s="92">
        <f>F2</f>
        <v>0.85</v>
      </c>
      <c r="G28" s="90" t="s">
        <v>44</v>
      </c>
      <c r="H28" s="93">
        <v>60</v>
      </c>
      <c r="I28" s="94">
        <f>E28*H28</f>
        <v>51</v>
      </c>
      <c r="J28" s="116" t="s">
        <v>125</v>
      </c>
      <c r="K28" s="38">
        <v>0.3</v>
      </c>
      <c r="L28" s="59">
        <f>M28*K28</f>
        <v>0.255</v>
      </c>
      <c r="M28" s="54">
        <f>F2</f>
        <v>0.85</v>
      </c>
      <c r="N28" s="38" t="s">
        <v>62</v>
      </c>
      <c r="O28" s="41">
        <v>40</v>
      </c>
      <c r="P28" s="42">
        <f t="shared" si="7"/>
        <v>10.199999999999999</v>
      </c>
      <c r="Q28" s="117" t="s">
        <v>126</v>
      </c>
      <c r="R28" s="90">
        <v>0.5</v>
      </c>
      <c r="S28" s="92">
        <f>T28*R28</f>
        <v>0.42499999999999999</v>
      </c>
      <c r="T28" s="95">
        <f>F2</f>
        <v>0.85</v>
      </c>
      <c r="U28" s="90" t="s">
        <v>62</v>
      </c>
      <c r="V28" s="52">
        <v>121</v>
      </c>
      <c r="W28" s="34">
        <f t="shared" si="8"/>
        <v>51.424999999999997</v>
      </c>
      <c r="X28" s="244" t="s">
        <v>236</v>
      </c>
      <c r="Y28" s="188"/>
      <c r="Z28" s="189">
        <v>0.3</v>
      </c>
      <c r="AA28" s="190"/>
      <c r="AB28" s="188" t="s">
        <v>24</v>
      </c>
      <c r="AC28" s="191">
        <v>50</v>
      </c>
      <c r="AD28" s="187">
        <f>AC28*Z28</f>
        <v>15</v>
      </c>
      <c r="AE28" s="43" t="s">
        <v>74</v>
      </c>
      <c r="AF28" s="55" t="s">
        <v>55</v>
      </c>
      <c r="AG28" s="56">
        <f>AJ26*15+AJ29*5+AJ30*15</f>
        <v>89.5</v>
      </c>
      <c r="AH28" s="57" t="s">
        <v>34</v>
      </c>
      <c r="AI28" s="55" t="s">
        <v>57</v>
      </c>
      <c r="AJ28" s="57">
        <v>3.2</v>
      </c>
      <c r="AK28" s="66" t="s">
        <v>59</v>
      </c>
    </row>
    <row r="29" spans="1:37" ht="27" customHeight="1" x14ac:dyDescent="0.45">
      <c r="A29" s="97"/>
      <c r="B29" s="256"/>
      <c r="C29" s="89" t="s">
        <v>127</v>
      </c>
      <c r="D29" s="90"/>
      <c r="E29" s="92"/>
      <c r="F29" s="92"/>
      <c r="G29" s="90"/>
      <c r="H29" s="93"/>
      <c r="I29" s="94"/>
      <c r="J29" s="116" t="s">
        <v>128</v>
      </c>
      <c r="K29" s="38">
        <v>0.5</v>
      </c>
      <c r="L29" s="59">
        <v>0.5</v>
      </c>
      <c r="M29" s="54">
        <f>F2</f>
        <v>0.85</v>
      </c>
      <c r="N29" s="38" t="s">
        <v>62</v>
      </c>
      <c r="O29" s="41">
        <v>50</v>
      </c>
      <c r="P29" s="42">
        <f t="shared" si="7"/>
        <v>25</v>
      </c>
      <c r="Q29" s="67"/>
      <c r="R29" s="61"/>
      <c r="S29" s="118"/>
      <c r="T29" s="63"/>
      <c r="U29" s="61"/>
      <c r="V29" s="41"/>
      <c r="W29" s="42">
        <f t="shared" si="8"/>
        <v>0</v>
      </c>
      <c r="X29" s="244"/>
      <c r="Y29" s="188"/>
      <c r="Z29" s="189"/>
      <c r="AA29" s="190"/>
      <c r="AB29" s="188"/>
      <c r="AC29" s="191"/>
      <c r="AD29" s="187"/>
      <c r="AE29" s="43"/>
      <c r="AF29" s="55"/>
      <c r="AG29" s="68"/>
      <c r="AH29" s="57"/>
      <c r="AI29" s="55" t="s">
        <v>67</v>
      </c>
      <c r="AJ29" s="57">
        <v>1.1000000000000001</v>
      </c>
      <c r="AK29" s="48" t="s">
        <v>69</v>
      </c>
    </row>
    <row r="30" spans="1:37" ht="27" customHeight="1" x14ac:dyDescent="0.45">
      <c r="A30" s="97"/>
      <c r="B30" s="256"/>
      <c r="C30" s="37"/>
      <c r="D30" s="38"/>
      <c r="E30" s="59"/>
      <c r="F30" s="59"/>
      <c r="G30" s="38"/>
      <c r="H30" s="41"/>
      <c r="I30" s="42"/>
      <c r="J30" s="116"/>
      <c r="K30" s="38"/>
      <c r="L30" s="59"/>
      <c r="M30" s="54"/>
      <c r="N30" s="38"/>
      <c r="O30" s="41"/>
      <c r="P30" s="42">
        <f t="shared" si="7"/>
        <v>0</v>
      </c>
      <c r="Q30" s="67"/>
      <c r="R30" s="38"/>
      <c r="S30" s="59"/>
      <c r="T30" s="54"/>
      <c r="U30" s="38"/>
      <c r="V30" s="41"/>
      <c r="W30" s="42">
        <f t="shared" si="8"/>
        <v>0</v>
      </c>
      <c r="X30" s="192"/>
      <c r="Y30" s="188"/>
      <c r="Z30" s="189"/>
      <c r="AA30" s="190"/>
      <c r="AB30" s="188"/>
      <c r="AC30" s="191"/>
      <c r="AD30" s="187">
        <f>AC30*Z30</f>
        <v>0</v>
      </c>
      <c r="AE30" s="43"/>
      <c r="AF30" s="55"/>
      <c r="AG30" s="68"/>
      <c r="AH30" s="57"/>
      <c r="AI30" s="55" t="s">
        <v>74</v>
      </c>
      <c r="AJ30" s="57">
        <v>1</v>
      </c>
      <c r="AK30" s="66">
        <v>1</v>
      </c>
    </row>
    <row r="31" spans="1:37" ht="27" customHeight="1" x14ac:dyDescent="0.45">
      <c r="A31" s="119"/>
      <c r="B31" s="256"/>
      <c r="C31" s="70"/>
      <c r="D31" s="71"/>
      <c r="E31" s="72"/>
      <c r="F31" s="72"/>
      <c r="G31" s="71"/>
      <c r="H31" s="73"/>
      <c r="I31" s="74"/>
      <c r="J31" s="70"/>
      <c r="K31" s="71"/>
      <c r="L31" s="59"/>
      <c r="M31" s="54"/>
      <c r="N31" s="38"/>
      <c r="O31" s="73"/>
      <c r="P31" s="42">
        <f t="shared" si="7"/>
        <v>0</v>
      </c>
      <c r="Q31" s="70"/>
      <c r="R31" s="71"/>
      <c r="S31" s="72"/>
      <c r="T31" s="75"/>
      <c r="U31" s="73"/>
      <c r="V31" s="73"/>
      <c r="W31" s="74">
        <f t="shared" si="8"/>
        <v>0</v>
      </c>
      <c r="X31" s="194"/>
      <c r="Y31" s="195"/>
      <c r="Z31" s="189"/>
      <c r="AA31" s="190"/>
      <c r="AB31" s="196"/>
      <c r="AC31" s="196"/>
      <c r="AD31" s="187">
        <f>AC31*Z31</f>
        <v>0</v>
      </c>
      <c r="AE31" s="119"/>
      <c r="AF31" s="55"/>
      <c r="AG31" s="56"/>
      <c r="AH31" s="57"/>
      <c r="AI31" s="55"/>
      <c r="AJ31" s="57"/>
      <c r="AK31" s="66"/>
    </row>
    <row r="32" spans="1:37" ht="27" customHeight="1" x14ac:dyDescent="0.45">
      <c r="A32" s="19"/>
      <c r="B32" s="255" t="s">
        <v>14</v>
      </c>
      <c r="C32" s="270" t="s">
        <v>129</v>
      </c>
      <c r="D32" s="270"/>
      <c r="E32" s="270"/>
      <c r="F32" s="270"/>
      <c r="G32" s="270"/>
      <c r="H32" s="270"/>
      <c r="I32" s="270"/>
      <c r="J32" s="279" t="s">
        <v>130</v>
      </c>
      <c r="K32" s="279"/>
      <c r="L32" s="279"/>
      <c r="M32" s="279"/>
      <c r="N32" s="279"/>
      <c r="O32" s="279"/>
      <c r="P32" s="279"/>
      <c r="Q32" s="280" t="s">
        <v>17</v>
      </c>
      <c r="R32" s="281"/>
      <c r="S32" s="281"/>
      <c r="T32" s="281"/>
      <c r="U32" s="281"/>
      <c r="V32" s="281"/>
      <c r="W32" s="282"/>
      <c r="X32" s="264" t="s">
        <v>78</v>
      </c>
      <c r="Y32" s="264"/>
      <c r="Z32" s="264"/>
      <c r="AA32" s="264"/>
      <c r="AB32" s="264"/>
      <c r="AC32" s="264"/>
      <c r="AD32" s="264"/>
      <c r="AE32" s="19"/>
      <c r="AF32" s="20" t="s">
        <v>19</v>
      </c>
      <c r="AG32" s="21">
        <v>728</v>
      </c>
      <c r="AH32" s="22" t="s">
        <v>20</v>
      </c>
      <c r="AI32" s="254" t="s">
        <v>21</v>
      </c>
      <c r="AJ32" s="254"/>
      <c r="AK32" s="23" t="s">
        <v>22</v>
      </c>
    </row>
    <row r="33" spans="1:37" ht="27" customHeight="1" x14ac:dyDescent="0.45">
      <c r="A33" s="43"/>
      <c r="B33" s="256"/>
      <c r="C33" s="100" t="s">
        <v>129</v>
      </c>
      <c r="D33" s="101">
        <v>1</v>
      </c>
      <c r="E33" s="36">
        <v>90</v>
      </c>
      <c r="F33" s="102">
        <f>F2</f>
        <v>0.85</v>
      </c>
      <c r="G33" s="101" t="s">
        <v>118</v>
      </c>
      <c r="H33" s="103">
        <v>9</v>
      </c>
      <c r="I33" s="104">
        <f>E33*H33</f>
        <v>810</v>
      </c>
      <c r="J33" s="108" t="s">
        <v>131</v>
      </c>
      <c r="K33" s="101">
        <v>4</v>
      </c>
      <c r="L33" s="36">
        <v>4</v>
      </c>
      <c r="M33" s="107">
        <f>F2</f>
        <v>0.85</v>
      </c>
      <c r="N33" s="101" t="s">
        <v>25</v>
      </c>
      <c r="O33" s="103">
        <v>30</v>
      </c>
      <c r="P33" s="113">
        <f>L33*O33</f>
        <v>120</v>
      </c>
      <c r="Q33" s="100" t="s">
        <v>132</v>
      </c>
      <c r="R33" s="101">
        <v>7.5</v>
      </c>
      <c r="S33" s="36">
        <v>7</v>
      </c>
      <c r="T33" s="107">
        <f>F2</f>
        <v>0.85</v>
      </c>
      <c r="U33" s="101" t="s">
        <v>25</v>
      </c>
      <c r="V33" s="103">
        <v>35</v>
      </c>
      <c r="W33" s="104">
        <f>S33*V33</f>
        <v>245</v>
      </c>
      <c r="X33" s="37" t="s">
        <v>85</v>
      </c>
      <c r="Y33" s="38">
        <v>3</v>
      </c>
      <c r="Z33" s="39">
        <f>AA33*Y33</f>
        <v>2.5499999999999998</v>
      </c>
      <c r="AA33" s="40">
        <f>F2</f>
        <v>0.85</v>
      </c>
      <c r="AB33" s="38" t="s">
        <v>25</v>
      </c>
      <c r="AC33" s="41">
        <v>50</v>
      </c>
      <c r="AD33" s="42">
        <f>AC33*Z33</f>
        <v>127.49999999999999</v>
      </c>
      <c r="AE33" s="43"/>
      <c r="AF33" s="44" t="s">
        <v>32</v>
      </c>
      <c r="AG33" s="45">
        <f>AJ33*2+AJ36*1+AJ34*7</f>
        <v>25.6</v>
      </c>
      <c r="AH33" s="46" t="s">
        <v>34</v>
      </c>
      <c r="AI33" s="47" t="s">
        <v>36</v>
      </c>
      <c r="AJ33" s="46">
        <v>4.5999999999999996</v>
      </c>
      <c r="AK33" s="48" t="s">
        <v>38</v>
      </c>
    </row>
    <row r="34" spans="1:37" ht="27" customHeight="1" x14ac:dyDescent="0.45">
      <c r="A34" s="88">
        <f>A27+1</f>
        <v>43455</v>
      </c>
      <c r="B34" s="256"/>
      <c r="C34" s="108"/>
      <c r="D34" s="109"/>
      <c r="E34" s="110"/>
      <c r="F34" s="111"/>
      <c r="G34" s="109"/>
      <c r="H34" s="112"/>
      <c r="I34" s="113"/>
      <c r="J34" s="108" t="s">
        <v>133</v>
      </c>
      <c r="K34" s="109">
        <v>1</v>
      </c>
      <c r="L34" s="110">
        <v>1</v>
      </c>
      <c r="M34" s="120">
        <f>F2</f>
        <v>0.85</v>
      </c>
      <c r="N34" s="109" t="s">
        <v>25</v>
      </c>
      <c r="O34" s="112">
        <v>135</v>
      </c>
      <c r="P34" s="113">
        <f>L34*O34</f>
        <v>135</v>
      </c>
      <c r="Q34" s="37" t="s">
        <v>42</v>
      </c>
      <c r="R34" s="38">
        <v>0.5</v>
      </c>
      <c r="S34" s="59">
        <f>T34*R34</f>
        <v>0.42499999999999999</v>
      </c>
      <c r="T34" s="54">
        <f>F2</f>
        <v>0.85</v>
      </c>
      <c r="U34" s="38" t="s">
        <v>44</v>
      </c>
      <c r="V34" s="41">
        <v>35</v>
      </c>
      <c r="W34" s="42">
        <f>S34*V34</f>
        <v>14.875</v>
      </c>
      <c r="X34" s="37" t="s">
        <v>87</v>
      </c>
      <c r="Y34" s="96">
        <v>0.5</v>
      </c>
      <c r="Z34" s="59">
        <f>AA34*Y34</f>
        <v>0.42499999999999999</v>
      </c>
      <c r="AA34" s="54">
        <f>F2</f>
        <v>0.85</v>
      </c>
      <c r="AB34" s="38" t="s">
        <v>25</v>
      </c>
      <c r="AC34" s="41">
        <v>65</v>
      </c>
      <c r="AD34" s="42">
        <f>AC34*Z34</f>
        <v>27.625</v>
      </c>
      <c r="AE34" s="43"/>
      <c r="AF34" s="55" t="s">
        <v>47</v>
      </c>
      <c r="AG34" s="56">
        <f>AJ34*5+AJ35*5</f>
        <v>24</v>
      </c>
      <c r="AH34" s="57" t="s">
        <v>34</v>
      </c>
      <c r="AI34" s="58" t="s">
        <v>49</v>
      </c>
      <c r="AJ34" s="57">
        <v>2.2000000000000002</v>
      </c>
      <c r="AK34" s="48">
        <v>2</v>
      </c>
    </row>
    <row r="35" spans="1:37" ht="27" customHeight="1" x14ac:dyDescent="0.45">
      <c r="A35" s="97">
        <f>A34</f>
        <v>43455</v>
      </c>
      <c r="B35" s="256"/>
      <c r="C35" s="37"/>
      <c r="D35" s="38"/>
      <c r="E35" s="39"/>
      <c r="F35" s="59"/>
      <c r="G35" s="38"/>
      <c r="H35" s="41"/>
      <c r="I35" s="42"/>
      <c r="J35" s="37" t="s">
        <v>134</v>
      </c>
      <c r="K35" s="38">
        <v>1</v>
      </c>
      <c r="L35" s="59">
        <v>0.5</v>
      </c>
      <c r="M35" s="54">
        <f>F2</f>
        <v>0.85</v>
      </c>
      <c r="N35" s="38" t="s">
        <v>25</v>
      </c>
      <c r="O35" s="41">
        <v>35</v>
      </c>
      <c r="P35" s="42">
        <f>L35*O35</f>
        <v>17.5</v>
      </c>
      <c r="Q35" s="37"/>
      <c r="R35" s="38"/>
      <c r="S35" s="59"/>
      <c r="T35" s="54"/>
      <c r="U35" s="38"/>
      <c r="V35" s="41"/>
      <c r="W35" s="42"/>
      <c r="X35" s="37" t="s">
        <v>91</v>
      </c>
      <c r="Y35" s="38">
        <v>0.3</v>
      </c>
      <c r="Z35" s="59">
        <f>AA35*Y35</f>
        <v>0.255</v>
      </c>
      <c r="AA35" s="54">
        <f>F2</f>
        <v>0.85</v>
      </c>
      <c r="AB35" s="38" t="s">
        <v>25</v>
      </c>
      <c r="AC35" s="41">
        <v>60</v>
      </c>
      <c r="AD35" s="42">
        <f>AC35*Z35</f>
        <v>15.3</v>
      </c>
      <c r="AE35" s="43"/>
      <c r="AF35" s="55" t="s">
        <v>55</v>
      </c>
      <c r="AG35" s="56">
        <v>86</v>
      </c>
      <c r="AH35" s="57" t="s">
        <v>34</v>
      </c>
      <c r="AI35" s="55" t="s">
        <v>57</v>
      </c>
      <c r="AJ35" s="57">
        <v>2.6</v>
      </c>
      <c r="AK35" s="66" t="s">
        <v>59</v>
      </c>
    </row>
    <row r="36" spans="1:37" ht="27" customHeight="1" x14ac:dyDescent="0.45">
      <c r="A36" s="43"/>
      <c r="B36" s="256"/>
      <c r="C36" s="37"/>
      <c r="D36" s="38"/>
      <c r="E36" s="39"/>
      <c r="F36" s="59"/>
      <c r="G36" s="38"/>
      <c r="H36" s="41"/>
      <c r="I36" s="42"/>
      <c r="J36" s="37" t="s">
        <v>135</v>
      </c>
      <c r="K36" s="38">
        <v>1</v>
      </c>
      <c r="L36" s="39">
        <v>1</v>
      </c>
      <c r="M36" s="54">
        <f>F2</f>
        <v>0.85</v>
      </c>
      <c r="N36" s="38" t="s">
        <v>25</v>
      </c>
      <c r="O36" s="41">
        <v>90</v>
      </c>
      <c r="P36" s="42">
        <f>L36*O36</f>
        <v>90</v>
      </c>
      <c r="Q36" s="37"/>
      <c r="R36" s="38"/>
      <c r="S36" s="59"/>
      <c r="T36" s="54"/>
      <c r="U36" s="38"/>
      <c r="V36" s="41"/>
      <c r="W36" s="42"/>
      <c r="X36" s="37" t="s">
        <v>94</v>
      </c>
      <c r="Y36" s="38">
        <v>1</v>
      </c>
      <c r="Z36" s="39">
        <f>AA36*Y36</f>
        <v>0.85</v>
      </c>
      <c r="AA36" s="54">
        <f>F2</f>
        <v>0.85</v>
      </c>
      <c r="AB36" s="38" t="s">
        <v>25</v>
      </c>
      <c r="AC36" s="41">
        <v>25</v>
      </c>
      <c r="AD36" s="42">
        <f>AC36*Z36</f>
        <v>21.25</v>
      </c>
      <c r="AE36" s="43"/>
      <c r="AF36" s="55"/>
      <c r="AG36" s="68"/>
      <c r="AH36" s="57"/>
      <c r="AI36" s="55" t="s">
        <v>67</v>
      </c>
      <c r="AJ36" s="57">
        <v>1</v>
      </c>
      <c r="AK36" s="48" t="s">
        <v>69</v>
      </c>
    </row>
    <row r="37" spans="1:37" ht="27" customHeight="1" x14ac:dyDescent="0.45">
      <c r="A37" s="43"/>
      <c r="B37" s="256"/>
      <c r="C37" s="37"/>
      <c r="D37" s="38"/>
      <c r="E37" s="39"/>
      <c r="F37" s="59"/>
      <c r="G37" s="38"/>
      <c r="H37" s="41"/>
      <c r="I37" s="42"/>
      <c r="J37" s="37" t="s">
        <v>136</v>
      </c>
      <c r="K37" s="38">
        <v>1</v>
      </c>
      <c r="L37" s="39">
        <f t="shared" ref="L37" si="9">M37*K37</f>
        <v>0.85</v>
      </c>
      <c r="M37" s="54">
        <f>F2</f>
        <v>0.85</v>
      </c>
      <c r="N37" s="38" t="s">
        <v>138</v>
      </c>
      <c r="O37" s="41">
        <v>60</v>
      </c>
      <c r="P37" s="42">
        <f>L37*O37</f>
        <v>51</v>
      </c>
      <c r="Q37" s="67"/>
      <c r="R37" s="38"/>
      <c r="S37" s="59"/>
      <c r="T37" s="54"/>
      <c r="U37" s="38"/>
      <c r="V37" s="41"/>
      <c r="W37" s="42"/>
      <c r="X37" s="67"/>
      <c r="Y37" s="38"/>
      <c r="Z37" s="59"/>
      <c r="AA37" s="54"/>
      <c r="AB37" s="38"/>
      <c r="AC37" s="41"/>
      <c r="AD37" s="42">
        <f>AC37*Z37</f>
        <v>0</v>
      </c>
      <c r="AE37" s="43"/>
      <c r="AF37" s="55"/>
      <c r="AG37" s="68"/>
      <c r="AH37" s="57"/>
      <c r="AI37" s="55" t="s">
        <v>74</v>
      </c>
      <c r="AJ37" s="57">
        <v>0</v>
      </c>
      <c r="AK37" s="66">
        <v>1</v>
      </c>
    </row>
    <row r="38" spans="1:37" ht="27" customHeight="1" x14ac:dyDescent="0.45">
      <c r="A38" s="119"/>
      <c r="B38" s="256"/>
      <c r="C38" s="98"/>
      <c r="D38" s="71"/>
      <c r="E38" s="115"/>
      <c r="F38" s="72"/>
      <c r="G38" s="71"/>
      <c r="H38" s="73"/>
      <c r="I38" s="74"/>
      <c r="J38" s="70"/>
      <c r="K38" s="71"/>
      <c r="L38" s="72"/>
      <c r="M38" s="75"/>
      <c r="N38" s="71"/>
      <c r="O38" s="73"/>
      <c r="P38" s="74"/>
      <c r="Q38" s="70"/>
      <c r="R38" s="71"/>
      <c r="S38" s="72"/>
      <c r="T38" s="75"/>
      <c r="U38" s="71"/>
      <c r="V38" s="73"/>
      <c r="W38" s="74"/>
      <c r="X38" s="70"/>
      <c r="Y38" s="71"/>
      <c r="Z38" s="72"/>
      <c r="AA38" s="75"/>
      <c r="AB38" s="71"/>
      <c r="AC38" s="73"/>
      <c r="AD38" s="74"/>
      <c r="AE38" s="119"/>
      <c r="AF38" s="121"/>
      <c r="AG38" s="77"/>
      <c r="AH38" s="78"/>
      <c r="AI38" s="76"/>
      <c r="AJ38" s="78"/>
      <c r="AK38" s="79"/>
    </row>
    <row r="39" spans="1:37" ht="32.25" x14ac:dyDescent="0.45">
      <c r="A39" s="197"/>
      <c r="B39" s="283" t="s">
        <v>14</v>
      </c>
      <c r="C39" s="285" t="s">
        <v>237</v>
      </c>
      <c r="D39" s="285"/>
      <c r="E39" s="285"/>
      <c r="F39" s="285"/>
      <c r="G39" s="285"/>
      <c r="H39" s="285"/>
      <c r="I39" s="285"/>
      <c r="J39" s="286"/>
      <c r="K39" s="286"/>
      <c r="L39" s="286"/>
      <c r="M39" s="286"/>
      <c r="N39" s="286"/>
      <c r="O39" s="286"/>
      <c r="P39" s="286"/>
      <c r="Q39" s="287" t="s">
        <v>219</v>
      </c>
      <c r="R39" s="288"/>
      <c r="S39" s="288"/>
      <c r="T39" s="288"/>
      <c r="U39" s="288"/>
      <c r="V39" s="288"/>
      <c r="W39" s="289"/>
      <c r="X39" s="245" t="s">
        <v>116</v>
      </c>
      <c r="Y39" s="245"/>
      <c r="Z39" s="245"/>
      <c r="AA39" s="245"/>
      <c r="AB39" s="245"/>
      <c r="AC39" s="245"/>
      <c r="AD39" s="245"/>
      <c r="AE39" s="197"/>
      <c r="AF39" s="198" t="s">
        <v>19</v>
      </c>
      <c r="AG39" s="199">
        <v>728</v>
      </c>
      <c r="AH39" s="200" t="s">
        <v>20</v>
      </c>
      <c r="AI39" s="246" t="s">
        <v>21</v>
      </c>
      <c r="AJ39" s="246"/>
      <c r="AK39" s="201" t="s">
        <v>22</v>
      </c>
    </row>
    <row r="40" spans="1:37" ht="32.25" x14ac:dyDescent="0.45">
      <c r="A40" s="202"/>
      <c r="B40" s="284"/>
      <c r="C40" s="203" t="s">
        <v>50</v>
      </c>
      <c r="D40" s="204">
        <v>1</v>
      </c>
      <c r="E40" s="205">
        <v>1</v>
      </c>
      <c r="F40" s="206">
        <f>F9</f>
        <v>0.85</v>
      </c>
      <c r="G40" s="204" t="s">
        <v>61</v>
      </c>
      <c r="H40" s="207">
        <v>120</v>
      </c>
      <c r="I40" s="208">
        <f>E40*H40</f>
        <v>120</v>
      </c>
      <c r="J40" s="209"/>
      <c r="K40" s="204"/>
      <c r="L40" s="205"/>
      <c r="M40" s="210"/>
      <c r="N40" s="204"/>
      <c r="O40" s="207"/>
      <c r="P40" s="211"/>
      <c r="Q40" s="203" t="s">
        <v>241</v>
      </c>
      <c r="R40" s="204">
        <v>7.5</v>
      </c>
      <c r="S40" s="205">
        <v>90</v>
      </c>
      <c r="T40" s="210">
        <f>F9</f>
        <v>0.85</v>
      </c>
      <c r="U40" s="204" t="s">
        <v>220</v>
      </c>
      <c r="V40" s="207">
        <v>6</v>
      </c>
      <c r="W40" s="208">
        <f>S40*V40</f>
        <v>540</v>
      </c>
      <c r="X40" s="244" t="s">
        <v>232</v>
      </c>
      <c r="Y40" s="188">
        <v>2</v>
      </c>
      <c r="Z40" s="189">
        <v>1.5</v>
      </c>
      <c r="AA40" s="185">
        <f>F16</f>
        <v>0.85</v>
      </c>
      <c r="AB40" s="188" t="s">
        <v>24</v>
      </c>
      <c r="AC40" s="191">
        <v>100</v>
      </c>
      <c r="AD40" s="187">
        <f>AC40*Z40</f>
        <v>150</v>
      </c>
      <c r="AE40" s="202"/>
      <c r="AF40" s="215" t="s">
        <v>31</v>
      </c>
      <c r="AG40" s="216">
        <f>AJ40*2+AJ43*1+AJ41*7</f>
        <v>25.6</v>
      </c>
      <c r="AH40" s="217" t="s">
        <v>33</v>
      </c>
      <c r="AI40" s="218" t="s">
        <v>35</v>
      </c>
      <c r="AJ40" s="217">
        <v>4.5999999999999996</v>
      </c>
      <c r="AK40" s="219" t="s">
        <v>37</v>
      </c>
    </row>
    <row r="41" spans="1:37" ht="32.25" x14ac:dyDescent="0.45">
      <c r="A41" s="220">
        <f>A34+1</f>
        <v>43456</v>
      </c>
      <c r="B41" s="284"/>
      <c r="C41" s="209" t="s">
        <v>238</v>
      </c>
      <c r="D41" s="212"/>
      <c r="E41" s="213">
        <v>3</v>
      </c>
      <c r="F41" s="221"/>
      <c r="G41" s="204" t="s">
        <v>61</v>
      </c>
      <c r="H41" s="214">
        <v>150</v>
      </c>
      <c r="I41" s="208">
        <f t="shared" ref="I41:I45" si="10">E41*H41</f>
        <v>450</v>
      </c>
      <c r="J41" s="209" t="s">
        <v>221</v>
      </c>
      <c r="K41" s="212"/>
      <c r="L41" s="213">
        <v>2</v>
      </c>
      <c r="M41" s="222"/>
      <c r="N41" s="212" t="s">
        <v>222</v>
      </c>
      <c r="O41" s="214">
        <v>30</v>
      </c>
      <c r="P41" s="208">
        <f t="shared" ref="P41:P42" si="11">L41*O41</f>
        <v>60</v>
      </c>
      <c r="Q41" s="209"/>
      <c r="R41" s="212"/>
      <c r="S41" s="213"/>
      <c r="T41" s="222"/>
      <c r="U41" s="212"/>
      <c r="V41" s="214"/>
      <c r="W41" s="211"/>
      <c r="X41" s="244" t="s">
        <v>122</v>
      </c>
      <c r="Y41" s="188">
        <v>2</v>
      </c>
      <c r="Z41" s="184">
        <v>2</v>
      </c>
      <c r="AA41" s="190">
        <f>F16</f>
        <v>0.85</v>
      </c>
      <c r="AB41" s="188" t="s">
        <v>96</v>
      </c>
      <c r="AC41" s="191">
        <v>60</v>
      </c>
      <c r="AD41" s="187">
        <f>AC41*Z41</f>
        <v>120</v>
      </c>
      <c r="AE41" s="202"/>
      <c r="AF41" s="223" t="s">
        <v>46</v>
      </c>
      <c r="AG41" s="224">
        <f>AJ41*5+AJ42*5</f>
        <v>24</v>
      </c>
      <c r="AH41" s="225" t="s">
        <v>33</v>
      </c>
      <c r="AI41" s="226" t="s">
        <v>48</v>
      </c>
      <c r="AJ41" s="225">
        <v>2.2000000000000002</v>
      </c>
      <c r="AK41" s="219">
        <v>2</v>
      </c>
    </row>
    <row r="42" spans="1:37" ht="32.25" x14ac:dyDescent="0.45">
      <c r="A42" s="227">
        <f>A41</f>
        <v>43456</v>
      </c>
      <c r="B42" s="284"/>
      <c r="C42" s="209" t="s">
        <v>239</v>
      </c>
      <c r="D42" s="212"/>
      <c r="E42" s="213">
        <v>2</v>
      </c>
      <c r="F42" s="221"/>
      <c r="G42" s="204" t="s">
        <v>61</v>
      </c>
      <c r="H42" s="214">
        <v>30</v>
      </c>
      <c r="I42" s="208">
        <f t="shared" si="10"/>
        <v>60</v>
      </c>
      <c r="J42" s="209" t="s">
        <v>243</v>
      </c>
      <c r="K42" s="212"/>
      <c r="L42" s="213">
        <v>1</v>
      </c>
      <c r="M42" s="222"/>
      <c r="N42" s="212" t="s">
        <v>242</v>
      </c>
      <c r="O42" s="214">
        <v>50</v>
      </c>
      <c r="P42" s="208">
        <f t="shared" si="11"/>
        <v>50</v>
      </c>
      <c r="Q42" s="209"/>
      <c r="R42" s="212"/>
      <c r="S42" s="221"/>
      <c r="T42" s="222"/>
      <c r="U42" s="212"/>
      <c r="V42" s="214"/>
      <c r="W42" s="211"/>
      <c r="X42" s="209"/>
      <c r="Y42" s="212"/>
      <c r="Z42" s="221"/>
      <c r="AA42" s="222"/>
      <c r="AB42" s="212"/>
      <c r="AC42" s="214"/>
      <c r="AD42" s="211"/>
      <c r="AE42" s="202"/>
      <c r="AF42" s="223" t="s">
        <v>223</v>
      </c>
      <c r="AG42" s="224">
        <v>86</v>
      </c>
      <c r="AH42" s="225" t="s">
        <v>224</v>
      </c>
      <c r="AI42" s="223" t="s">
        <v>225</v>
      </c>
      <c r="AJ42" s="225">
        <v>2.6</v>
      </c>
      <c r="AK42" s="228" t="s">
        <v>226</v>
      </c>
    </row>
    <row r="43" spans="1:37" ht="32.25" x14ac:dyDescent="0.45">
      <c r="A43" s="202"/>
      <c r="B43" s="284"/>
      <c r="C43" s="209" t="s">
        <v>227</v>
      </c>
      <c r="D43" s="212"/>
      <c r="E43" s="213">
        <v>1</v>
      </c>
      <c r="F43" s="221"/>
      <c r="G43" s="204" t="s">
        <v>228</v>
      </c>
      <c r="H43" s="214">
        <v>30</v>
      </c>
      <c r="I43" s="208">
        <f t="shared" si="10"/>
        <v>30</v>
      </c>
      <c r="J43" s="209"/>
      <c r="K43" s="212"/>
      <c r="L43" s="213"/>
      <c r="M43" s="222"/>
      <c r="N43" s="212"/>
      <c r="O43" s="214"/>
      <c r="P43" s="211"/>
      <c r="Q43" s="209"/>
      <c r="R43" s="212"/>
      <c r="S43" s="221"/>
      <c r="T43" s="222"/>
      <c r="U43" s="212"/>
      <c r="V43" s="214"/>
      <c r="W43" s="211"/>
      <c r="X43" s="209"/>
      <c r="Y43" s="212"/>
      <c r="Z43" s="213"/>
      <c r="AA43" s="222"/>
      <c r="AB43" s="212"/>
      <c r="AC43" s="214"/>
      <c r="AD43" s="211"/>
      <c r="AE43" s="202"/>
      <c r="AF43" s="223"/>
      <c r="AG43" s="229"/>
      <c r="AH43" s="225"/>
      <c r="AI43" s="223" t="s">
        <v>229</v>
      </c>
      <c r="AJ43" s="225">
        <v>1</v>
      </c>
      <c r="AK43" s="219" t="s">
        <v>230</v>
      </c>
    </row>
    <row r="44" spans="1:37" ht="32.25" x14ac:dyDescent="0.45">
      <c r="A44" s="202"/>
      <c r="B44" s="284"/>
      <c r="C44" s="209" t="s">
        <v>240</v>
      </c>
      <c r="D44" s="212"/>
      <c r="E44" s="213">
        <v>2</v>
      </c>
      <c r="F44" s="221"/>
      <c r="G44" s="204" t="s">
        <v>228</v>
      </c>
      <c r="H44" s="214">
        <v>60</v>
      </c>
      <c r="I44" s="208">
        <f t="shared" si="10"/>
        <v>120</v>
      </c>
      <c r="J44" s="209"/>
      <c r="K44" s="212"/>
      <c r="L44" s="213"/>
      <c r="M44" s="222"/>
      <c r="N44" s="212"/>
      <c r="O44" s="214"/>
      <c r="P44" s="211"/>
      <c r="Q44" s="230"/>
      <c r="R44" s="212"/>
      <c r="S44" s="221"/>
      <c r="T44" s="222"/>
      <c r="U44" s="212"/>
      <c r="V44" s="214"/>
      <c r="W44" s="211"/>
      <c r="X44" s="230"/>
      <c r="Y44" s="212"/>
      <c r="Z44" s="221"/>
      <c r="AA44" s="222"/>
      <c r="AB44" s="212"/>
      <c r="AC44" s="214"/>
      <c r="AD44" s="211"/>
      <c r="AE44" s="202"/>
      <c r="AF44" s="223"/>
      <c r="AG44" s="229"/>
      <c r="AH44" s="225"/>
      <c r="AI44" s="223" t="s">
        <v>231</v>
      </c>
      <c r="AJ44" s="225">
        <v>0</v>
      </c>
      <c r="AK44" s="228">
        <v>1</v>
      </c>
    </row>
    <row r="45" spans="1:37" ht="32.25" x14ac:dyDescent="0.45">
      <c r="A45" s="231"/>
      <c r="B45" s="284"/>
      <c r="C45" s="232" t="s">
        <v>244</v>
      </c>
      <c r="D45" s="233"/>
      <c r="E45" s="234">
        <v>0.5</v>
      </c>
      <c r="F45" s="234"/>
      <c r="G45" s="233" t="s">
        <v>222</v>
      </c>
      <c r="H45" s="235">
        <v>50</v>
      </c>
      <c r="I45" s="236">
        <f t="shared" si="10"/>
        <v>25</v>
      </c>
      <c r="J45" s="237"/>
      <c r="K45" s="233"/>
      <c r="L45" s="234"/>
      <c r="M45" s="238"/>
      <c r="N45" s="233"/>
      <c r="O45" s="235"/>
      <c r="P45" s="236"/>
      <c r="Q45" s="237"/>
      <c r="R45" s="233"/>
      <c r="S45" s="234"/>
      <c r="T45" s="238"/>
      <c r="U45" s="233"/>
      <c r="V45" s="235"/>
      <c r="W45" s="236"/>
      <c r="X45" s="237"/>
      <c r="Y45" s="233"/>
      <c r="Z45" s="234"/>
      <c r="AA45" s="238"/>
      <c r="AB45" s="233"/>
      <c r="AC45" s="235"/>
      <c r="AD45" s="236"/>
      <c r="AE45" s="231"/>
      <c r="AF45" s="239"/>
      <c r="AG45" s="240"/>
      <c r="AH45" s="241"/>
      <c r="AI45" s="242"/>
      <c r="AJ45" s="241"/>
      <c r="AK45" s="243"/>
    </row>
    <row r="46" spans="1:37" ht="32.25" x14ac:dyDescent="0.45">
      <c r="A46" s="122"/>
      <c r="B46" s="122"/>
      <c r="D46" s="123"/>
      <c r="E46" s="124"/>
      <c r="F46" s="59"/>
      <c r="G46" s="125"/>
      <c r="H46" s="123"/>
      <c r="I46" s="123">
        <f>SUM(I5:I45)</f>
        <v>4765.12</v>
      </c>
      <c r="J46" s="123"/>
      <c r="K46" s="123"/>
      <c r="L46" s="126"/>
      <c r="M46" s="127"/>
      <c r="N46" s="125"/>
      <c r="O46" s="123"/>
      <c r="P46" s="123">
        <f>SUM(P5:P45)</f>
        <v>2300.15</v>
      </c>
      <c r="Q46" s="123"/>
      <c r="R46" s="123"/>
      <c r="S46" s="126"/>
      <c r="T46" s="127" t="s">
        <v>139</v>
      </c>
      <c r="U46" s="125"/>
      <c r="V46" s="123"/>
      <c r="W46" s="123">
        <f>SUM(W5:W45)</f>
        <v>1746.4</v>
      </c>
      <c r="X46" s="123"/>
      <c r="Y46" s="123"/>
      <c r="Z46" s="126"/>
      <c r="AA46" s="127"/>
      <c r="AB46" s="125"/>
      <c r="AC46" s="123"/>
      <c r="AD46" s="123">
        <f>SUM(AD5:AD45)</f>
        <v>1045.425</v>
      </c>
      <c r="AE46" s="128">
        <f>(SUM(A46:AD46)+P2*E2*5)/K2/E2</f>
        <v>20.994303921568626</v>
      </c>
      <c r="AF46" s="129"/>
    </row>
    <row r="47" spans="1:37" ht="32.25" x14ac:dyDescent="0.45">
      <c r="A47" s="122" t="s">
        <v>140</v>
      </c>
      <c r="B47" s="122"/>
      <c r="C47" s="130"/>
      <c r="D47" s="130"/>
      <c r="E47" s="131"/>
      <c r="F47" s="131"/>
      <c r="G47" s="277" t="s">
        <v>141</v>
      </c>
      <c r="H47" s="277"/>
      <c r="I47" s="277"/>
      <c r="J47" s="277"/>
      <c r="K47" s="277"/>
      <c r="L47" s="132"/>
      <c r="M47" s="133"/>
      <c r="N47" s="9"/>
      <c r="O47" s="130"/>
      <c r="P47" s="130"/>
      <c r="Q47" s="278"/>
      <c r="R47" s="278"/>
      <c r="S47" s="278"/>
      <c r="T47" s="278"/>
      <c r="U47" s="278"/>
      <c r="V47" s="130"/>
      <c r="W47" s="130"/>
      <c r="X47" s="130" t="s">
        <v>142</v>
      </c>
      <c r="Y47" s="130"/>
      <c r="Z47" s="133"/>
      <c r="AA47" s="133"/>
      <c r="AB47" s="9"/>
      <c r="AC47" s="130"/>
      <c r="AD47" s="130"/>
      <c r="AE47" s="9"/>
      <c r="AF47" s="134"/>
      <c r="AG47" s="135"/>
    </row>
    <row r="48" spans="1:37" ht="32.25" x14ac:dyDescent="0.45">
      <c r="A48" s="9"/>
      <c r="B48" s="9"/>
      <c r="C48" s="130"/>
      <c r="D48" s="130"/>
      <c r="E48" s="131"/>
      <c r="G48" s="9"/>
      <c r="H48" s="130"/>
      <c r="I48" s="130"/>
      <c r="J48" s="130"/>
      <c r="K48" s="130"/>
      <c r="L48" s="133"/>
      <c r="N48" s="130"/>
      <c r="O48" s="130"/>
      <c r="P48" s="130"/>
      <c r="Q48" s="130"/>
      <c r="R48" s="130"/>
      <c r="S48" s="133"/>
      <c r="U48" s="130"/>
      <c r="V48" s="130"/>
      <c r="W48" s="130"/>
      <c r="X48" s="130"/>
      <c r="Y48" s="130"/>
      <c r="Z48" s="133"/>
      <c r="AB48" s="130"/>
      <c r="AC48" s="130"/>
      <c r="AD48" s="130"/>
      <c r="AE48" s="9"/>
    </row>
  </sheetData>
  <mergeCells count="43">
    <mergeCell ref="G47:K47"/>
    <mergeCell ref="Q47:U47"/>
    <mergeCell ref="B32:B38"/>
    <mergeCell ref="C32:I32"/>
    <mergeCell ref="J32:P32"/>
    <mergeCell ref="Q32:W32"/>
    <mergeCell ref="B39:B45"/>
    <mergeCell ref="C39:I39"/>
    <mergeCell ref="J39:P39"/>
    <mergeCell ref="Q39:W39"/>
    <mergeCell ref="X32:AD32"/>
    <mergeCell ref="AI32:AJ32"/>
    <mergeCell ref="B25:B31"/>
    <mergeCell ref="C25:I25"/>
    <mergeCell ref="J25:P25"/>
    <mergeCell ref="Q25:W25"/>
    <mergeCell ref="X25:AD25"/>
    <mergeCell ref="AI25:AJ25"/>
    <mergeCell ref="C4:I4"/>
    <mergeCell ref="J4:P4"/>
    <mergeCell ref="Q4:W4"/>
    <mergeCell ref="X4:AD4"/>
    <mergeCell ref="B18:B24"/>
    <mergeCell ref="C18:I18"/>
    <mergeCell ref="J18:P18"/>
    <mergeCell ref="Q18:W18"/>
    <mergeCell ref="X18:AD18"/>
    <mergeCell ref="X39:AD39"/>
    <mergeCell ref="AI39:AJ39"/>
    <mergeCell ref="A1:AG1"/>
    <mergeCell ref="A2:C2"/>
    <mergeCell ref="H2:J2"/>
    <mergeCell ref="M2:O2"/>
    <mergeCell ref="AF3:AK3"/>
    <mergeCell ref="AI18:AJ18"/>
    <mergeCell ref="AI4:AJ4"/>
    <mergeCell ref="B11:B17"/>
    <mergeCell ref="C11:I11"/>
    <mergeCell ref="J11:P11"/>
    <mergeCell ref="Q11:W11"/>
    <mergeCell ref="X11:AD11"/>
    <mergeCell ref="AI11:AJ11"/>
    <mergeCell ref="B4:B10"/>
  </mergeCells>
  <phoneticPr fontId="3" type="noConversion"/>
  <pageMargins left="0" right="0" top="0" bottom="0" header="0.51181102362204722" footer="0.51181102362204722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AK41"/>
  <sheetViews>
    <sheetView view="pageBreakPreview" zoomScale="50" zoomScaleNormal="55" zoomScaleSheetLayoutView="50" workbookViewId="0">
      <selection activeCell="AS26" sqref="AS26"/>
    </sheetView>
  </sheetViews>
  <sheetFormatPr defaultRowHeight="32.25" x14ac:dyDescent="0.45"/>
  <cols>
    <col min="1" max="1" width="14.75" style="139" customWidth="1"/>
    <col min="2" max="2" width="6.75" style="139" customWidth="1"/>
    <col min="3" max="3" width="31.875" style="139" customWidth="1"/>
    <col min="4" max="4" width="10.625" style="139" hidden="1" customWidth="1"/>
    <col min="5" max="5" width="10.625" style="180" customWidth="1"/>
    <col min="6" max="6" width="10.625" style="180" hidden="1" customWidth="1"/>
    <col min="7" max="7" width="8.125" style="139" customWidth="1"/>
    <col min="8" max="8" width="9" style="139" hidden="1" customWidth="1"/>
    <col min="9" max="9" width="11.875" style="139" hidden="1" customWidth="1"/>
    <col min="10" max="10" width="31.875" style="139" customWidth="1"/>
    <col min="11" max="11" width="8" style="139" hidden="1" customWidth="1"/>
    <col min="12" max="12" width="9" style="181"/>
    <col min="13" max="13" width="9" style="181" hidden="1" customWidth="1"/>
    <col min="14" max="14" width="9" style="139"/>
    <col min="15" max="15" width="9" style="139" hidden="1" customWidth="1"/>
    <col min="16" max="16" width="11.875" style="139" hidden="1" customWidth="1"/>
    <col min="17" max="17" width="29.625" style="139" customWidth="1"/>
    <col min="18" max="18" width="9" style="139" hidden="1" customWidth="1"/>
    <col min="19" max="19" width="9" style="181"/>
    <col min="20" max="20" width="9" style="181" hidden="1" customWidth="1"/>
    <col min="21" max="21" width="9" style="139"/>
    <col min="22" max="22" width="9" style="139" hidden="1" customWidth="1"/>
    <col min="23" max="23" width="10.875" style="139" hidden="1" customWidth="1"/>
    <col min="24" max="24" width="28.875" style="139" customWidth="1"/>
    <col min="25" max="25" width="9" style="139" hidden="1" customWidth="1"/>
    <col min="26" max="26" width="9" style="181"/>
    <col min="27" max="27" width="9" style="181" hidden="1" customWidth="1"/>
    <col min="28" max="28" width="9" style="139"/>
    <col min="29" max="29" width="9" style="139" hidden="1" customWidth="1"/>
    <col min="30" max="30" width="13.125" style="139" hidden="1" customWidth="1"/>
    <col min="31" max="31" width="7.375" style="139" customWidth="1"/>
    <col min="32" max="32" width="8.875" style="138" customWidth="1"/>
    <col min="33" max="33" width="6.125" style="1" customWidth="1"/>
    <col min="34" max="34" width="4.125" style="1" customWidth="1"/>
    <col min="35" max="35" width="6.875" style="1" customWidth="1"/>
    <col min="36" max="36" width="4.75" style="1" customWidth="1"/>
    <col min="37" max="37" width="5.375" style="1" customWidth="1"/>
    <col min="38" max="16384" width="9" style="139"/>
  </cols>
  <sheetData>
    <row r="1" spans="1:37" x14ac:dyDescent="0.45">
      <c r="A1" s="247" t="s">
        <v>212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</row>
    <row r="2" spans="1:37" x14ac:dyDescent="0.45">
      <c r="A2" s="248" t="s">
        <v>0</v>
      </c>
      <c r="B2" s="248"/>
      <c r="C2" s="248"/>
      <c r="D2" s="3">
        <v>100</v>
      </c>
      <c r="E2" s="4">
        <v>85</v>
      </c>
      <c r="F2" s="5">
        <f>E2/D2</f>
        <v>0.85</v>
      </c>
      <c r="H2" s="249" t="s">
        <v>1</v>
      </c>
      <c r="I2" s="249"/>
      <c r="J2" s="249"/>
      <c r="K2" s="7">
        <v>5</v>
      </c>
      <c r="L2" s="8"/>
      <c r="M2" s="250" t="s">
        <v>2</v>
      </c>
      <c r="N2" s="250"/>
      <c r="O2" s="250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40"/>
      <c r="AG2" s="135"/>
    </row>
    <row r="3" spans="1:37" x14ac:dyDescent="0.45">
      <c r="A3" s="11" t="s">
        <v>3</v>
      </c>
      <c r="B3" s="11"/>
      <c r="C3" s="12" t="s">
        <v>5</v>
      </c>
      <c r="D3" s="11" t="s">
        <v>7</v>
      </c>
      <c r="E3" s="13"/>
      <c r="F3" s="13"/>
      <c r="G3" s="11" t="s">
        <v>9</v>
      </c>
      <c r="H3" s="12" t="s">
        <v>11</v>
      </c>
      <c r="I3" s="11" t="s">
        <v>143</v>
      </c>
      <c r="J3" s="12" t="s">
        <v>5</v>
      </c>
      <c r="K3" s="11" t="s">
        <v>7</v>
      </c>
      <c r="L3" s="14"/>
      <c r="M3" s="14"/>
      <c r="N3" s="11" t="s">
        <v>9</v>
      </c>
      <c r="O3" s="12" t="s">
        <v>11</v>
      </c>
      <c r="P3" s="15" t="s">
        <v>143</v>
      </c>
      <c r="Q3" s="12" t="s">
        <v>5</v>
      </c>
      <c r="R3" s="11" t="s">
        <v>7</v>
      </c>
      <c r="S3" s="14"/>
      <c r="T3" s="14"/>
      <c r="U3" s="11" t="s">
        <v>9</v>
      </c>
      <c r="V3" s="12" t="s">
        <v>11</v>
      </c>
      <c r="W3" s="11" t="s">
        <v>143</v>
      </c>
      <c r="X3" s="16" t="s">
        <v>5</v>
      </c>
      <c r="Y3" s="11" t="s">
        <v>7</v>
      </c>
      <c r="Z3" s="14"/>
      <c r="AA3" s="14"/>
      <c r="AB3" s="11" t="s">
        <v>9</v>
      </c>
      <c r="AC3" s="12" t="s">
        <v>11</v>
      </c>
      <c r="AD3" s="15" t="s">
        <v>143</v>
      </c>
      <c r="AE3" s="17"/>
      <c r="AF3" s="292" t="s">
        <v>144</v>
      </c>
      <c r="AG3" s="293"/>
      <c r="AH3" s="293"/>
      <c r="AI3" s="293"/>
      <c r="AJ3" s="293"/>
      <c r="AK3" s="294"/>
    </row>
    <row r="4" spans="1:37" ht="27" customHeight="1" x14ac:dyDescent="0.45">
      <c r="A4" s="18"/>
      <c r="B4" s="18"/>
      <c r="C4" s="264" t="s">
        <v>145</v>
      </c>
      <c r="D4" s="264"/>
      <c r="E4" s="264"/>
      <c r="F4" s="264"/>
      <c r="G4" s="264"/>
      <c r="H4" s="264"/>
      <c r="I4" s="264"/>
      <c r="J4" s="264" t="s">
        <v>146</v>
      </c>
      <c r="K4" s="264"/>
      <c r="L4" s="264"/>
      <c r="M4" s="264"/>
      <c r="N4" s="264"/>
      <c r="O4" s="264"/>
      <c r="P4" s="264"/>
      <c r="Q4" s="290" t="s">
        <v>77</v>
      </c>
      <c r="R4" s="290"/>
      <c r="S4" s="290"/>
      <c r="T4" s="290"/>
      <c r="U4" s="290"/>
      <c r="V4" s="290"/>
      <c r="W4" s="290"/>
      <c r="X4" s="264" t="s">
        <v>147</v>
      </c>
      <c r="Y4" s="264"/>
      <c r="Z4" s="264"/>
      <c r="AA4" s="264"/>
      <c r="AB4" s="264"/>
      <c r="AC4" s="264"/>
      <c r="AD4" s="264"/>
      <c r="AE4" s="19"/>
      <c r="AF4" s="141" t="s">
        <v>79</v>
      </c>
      <c r="AG4" s="142">
        <f>AJ5*68+AJ6*73+AJ7*45+AJ8*24+AJ9*60</f>
        <v>701.8</v>
      </c>
      <c r="AH4" s="143" t="s">
        <v>80</v>
      </c>
      <c r="AI4" s="291" t="s">
        <v>81</v>
      </c>
      <c r="AJ4" s="291"/>
      <c r="AK4" s="144" t="s">
        <v>82</v>
      </c>
    </row>
    <row r="5" spans="1:37" ht="27" customHeight="1" x14ac:dyDescent="0.45">
      <c r="A5" s="24">
        <v>43458</v>
      </c>
      <c r="B5" s="24"/>
      <c r="C5" s="116" t="s">
        <v>105</v>
      </c>
      <c r="D5" s="105">
        <v>1</v>
      </c>
      <c r="E5" s="39">
        <v>1</v>
      </c>
      <c r="F5" s="145">
        <f>F2</f>
        <v>0.85</v>
      </c>
      <c r="G5" s="146" t="s">
        <v>24</v>
      </c>
      <c r="H5" s="106">
        <v>35</v>
      </c>
      <c r="I5" s="42">
        <f t="shared" ref="I5:I10" si="0">E5*H5</f>
        <v>35</v>
      </c>
      <c r="J5" s="116" t="s">
        <v>148</v>
      </c>
      <c r="K5" s="105">
        <v>7</v>
      </c>
      <c r="L5" s="39">
        <f>M5*K5</f>
        <v>5.95</v>
      </c>
      <c r="M5" s="40">
        <f>F2</f>
        <v>0.85</v>
      </c>
      <c r="N5" s="105" t="s">
        <v>61</v>
      </c>
      <c r="O5" s="106">
        <v>35</v>
      </c>
      <c r="P5" s="42">
        <f>L5*O5</f>
        <v>208.25</v>
      </c>
      <c r="Q5" s="116" t="s">
        <v>102</v>
      </c>
      <c r="R5" s="147">
        <v>7.5</v>
      </c>
      <c r="S5" s="39">
        <v>7</v>
      </c>
      <c r="T5" s="40">
        <f>F2</f>
        <v>0.85</v>
      </c>
      <c r="U5" s="105" t="s">
        <v>61</v>
      </c>
      <c r="V5" s="106">
        <v>30</v>
      </c>
      <c r="W5" s="42">
        <f>S5*V5</f>
        <v>210</v>
      </c>
      <c r="X5" s="116" t="s">
        <v>149</v>
      </c>
      <c r="Y5" s="38">
        <v>3</v>
      </c>
      <c r="Z5" s="39">
        <f>AA5*Y5</f>
        <v>2.5499999999999998</v>
      </c>
      <c r="AA5" s="40">
        <f>F2</f>
        <v>0.85</v>
      </c>
      <c r="AB5" s="105" t="s">
        <v>61</v>
      </c>
      <c r="AC5" s="41">
        <v>35</v>
      </c>
      <c r="AD5" s="42">
        <f>AC5*Z5</f>
        <v>89.25</v>
      </c>
      <c r="AE5" s="43"/>
      <c r="AF5" s="148" t="s">
        <v>31</v>
      </c>
      <c r="AG5" s="149">
        <f>AJ5*2+AJ8*1+AJ6*7</f>
        <v>30.699999999999996</v>
      </c>
      <c r="AH5" s="150" t="s">
        <v>33</v>
      </c>
      <c r="AI5" s="151" t="s">
        <v>35</v>
      </c>
      <c r="AJ5" s="150">
        <v>4.8</v>
      </c>
      <c r="AK5" s="152" t="s">
        <v>37</v>
      </c>
    </row>
    <row r="6" spans="1:37" ht="27" customHeight="1" x14ac:dyDescent="0.45">
      <c r="A6" s="49">
        <v>40945</v>
      </c>
      <c r="B6" s="49" t="s">
        <v>150</v>
      </c>
      <c r="C6" s="116" t="s">
        <v>151</v>
      </c>
      <c r="D6" s="38">
        <v>3</v>
      </c>
      <c r="E6" s="39">
        <v>2</v>
      </c>
      <c r="F6" s="59">
        <f>F2</f>
        <v>0.85</v>
      </c>
      <c r="G6" s="42" t="s">
        <v>24</v>
      </c>
      <c r="H6" s="41">
        <v>35</v>
      </c>
      <c r="I6" s="42">
        <f t="shared" si="0"/>
        <v>70</v>
      </c>
      <c r="J6" s="116" t="s">
        <v>152</v>
      </c>
      <c r="K6" s="38">
        <v>1</v>
      </c>
      <c r="L6" s="39">
        <f>M6*K6</f>
        <v>0.85</v>
      </c>
      <c r="M6" s="54">
        <f>F2</f>
        <v>0.85</v>
      </c>
      <c r="N6" s="38" t="s">
        <v>61</v>
      </c>
      <c r="O6" s="41">
        <v>150</v>
      </c>
      <c r="P6" s="42">
        <f>L6*O6</f>
        <v>127.5</v>
      </c>
      <c r="Q6" s="116" t="s">
        <v>41</v>
      </c>
      <c r="R6" s="38">
        <v>0.5</v>
      </c>
      <c r="S6" s="59">
        <f>T6*R6</f>
        <v>0.42499999999999999</v>
      </c>
      <c r="T6" s="54">
        <f>F2</f>
        <v>0.85</v>
      </c>
      <c r="U6" s="38" t="s">
        <v>43</v>
      </c>
      <c r="V6" s="41">
        <v>120</v>
      </c>
      <c r="W6" s="42">
        <f>S6*V6</f>
        <v>51</v>
      </c>
      <c r="X6" s="116" t="s">
        <v>153</v>
      </c>
      <c r="Y6" s="38">
        <v>1</v>
      </c>
      <c r="Z6" s="39">
        <f>AA6*Y6</f>
        <v>0.85</v>
      </c>
      <c r="AA6" s="54">
        <f>F2</f>
        <v>0.85</v>
      </c>
      <c r="AB6" s="38" t="s">
        <v>61</v>
      </c>
      <c r="AC6" s="41">
        <v>65</v>
      </c>
      <c r="AD6" s="42">
        <f>AC6*Z6</f>
        <v>55.25</v>
      </c>
      <c r="AE6" s="43"/>
      <c r="AF6" s="153" t="s">
        <v>46</v>
      </c>
      <c r="AG6" s="154">
        <f>AJ6*5+AJ7*5</f>
        <v>29</v>
      </c>
      <c r="AH6" s="155" t="s">
        <v>33</v>
      </c>
      <c r="AI6" s="156" t="s">
        <v>48</v>
      </c>
      <c r="AJ6" s="155">
        <v>2.8</v>
      </c>
      <c r="AK6" s="152">
        <v>2</v>
      </c>
    </row>
    <row r="7" spans="1:37" ht="27" customHeight="1" x14ac:dyDescent="0.45">
      <c r="A7" s="49"/>
      <c r="B7" s="49" t="s">
        <v>154</v>
      </c>
      <c r="C7" s="116" t="s">
        <v>29</v>
      </c>
      <c r="D7" s="38">
        <v>7</v>
      </c>
      <c r="E7" s="39">
        <v>6</v>
      </c>
      <c r="F7" s="59">
        <f>F2</f>
        <v>0.85</v>
      </c>
      <c r="G7" s="42" t="s">
        <v>24</v>
      </c>
      <c r="H7" s="41">
        <v>100</v>
      </c>
      <c r="I7" s="42">
        <f t="shared" si="0"/>
        <v>600</v>
      </c>
      <c r="J7" s="116" t="s">
        <v>155</v>
      </c>
      <c r="K7" s="38">
        <v>1</v>
      </c>
      <c r="L7" s="39">
        <f>M7*K7</f>
        <v>0.85</v>
      </c>
      <c r="M7" s="54">
        <f>F2</f>
        <v>0.85</v>
      </c>
      <c r="N7" s="38" t="s">
        <v>137</v>
      </c>
      <c r="O7" s="41">
        <v>60</v>
      </c>
      <c r="P7" s="42">
        <f>L7*O7</f>
        <v>51</v>
      </c>
      <c r="Q7" s="116"/>
      <c r="R7" s="38"/>
      <c r="S7" s="59"/>
      <c r="T7" s="54"/>
      <c r="U7" s="38"/>
      <c r="V7" s="41"/>
      <c r="W7" s="42"/>
      <c r="X7" s="116" t="s">
        <v>90</v>
      </c>
      <c r="Y7" s="38">
        <v>0.3</v>
      </c>
      <c r="Z7" s="59">
        <f>AA7*Y7</f>
        <v>0.255</v>
      </c>
      <c r="AA7" s="54">
        <f>F2</f>
        <v>0.85</v>
      </c>
      <c r="AB7" s="38" t="s">
        <v>109</v>
      </c>
      <c r="AC7" s="41">
        <v>60</v>
      </c>
      <c r="AD7" s="42">
        <f>AC7*Z7</f>
        <v>15.3</v>
      </c>
      <c r="AE7" s="43"/>
      <c r="AF7" s="153" t="s">
        <v>54</v>
      </c>
      <c r="AG7" s="154">
        <f>AJ5*15+AJ8*5+AJ9*15</f>
        <v>79.5</v>
      </c>
      <c r="AH7" s="155" t="s">
        <v>33</v>
      </c>
      <c r="AI7" s="153" t="s">
        <v>56</v>
      </c>
      <c r="AJ7" s="155">
        <v>3</v>
      </c>
      <c r="AK7" s="157" t="s">
        <v>58</v>
      </c>
    </row>
    <row r="8" spans="1:37" ht="27" customHeight="1" x14ac:dyDescent="0.45">
      <c r="A8" s="49"/>
      <c r="B8" s="49" t="s">
        <v>156</v>
      </c>
      <c r="C8" s="116" t="s">
        <v>111</v>
      </c>
      <c r="D8" s="38">
        <v>1</v>
      </c>
      <c r="E8" s="39">
        <f>F8*D8</f>
        <v>0.85</v>
      </c>
      <c r="F8" s="59">
        <f>F2</f>
        <v>0.85</v>
      </c>
      <c r="G8" s="42" t="s">
        <v>61</v>
      </c>
      <c r="H8" s="41">
        <v>100</v>
      </c>
      <c r="I8" s="42">
        <f t="shared" si="0"/>
        <v>85</v>
      </c>
      <c r="J8" s="116"/>
      <c r="K8" s="38"/>
      <c r="L8" s="39"/>
      <c r="M8" s="54"/>
      <c r="N8" s="38"/>
      <c r="O8" s="41"/>
      <c r="P8" s="42"/>
      <c r="Q8" s="116"/>
      <c r="R8" s="38"/>
      <c r="S8" s="59"/>
      <c r="T8" s="54"/>
      <c r="U8" s="38"/>
      <c r="V8" s="41"/>
      <c r="W8" s="42"/>
      <c r="X8" s="116"/>
      <c r="Y8" s="38"/>
      <c r="Z8" s="59"/>
      <c r="AA8" s="54"/>
      <c r="AB8" s="38"/>
      <c r="AC8" s="41"/>
      <c r="AD8" s="42">
        <f>AC8*Z8</f>
        <v>0</v>
      </c>
      <c r="AE8" s="43"/>
      <c r="AF8" s="153"/>
      <c r="AG8" s="158"/>
      <c r="AH8" s="155"/>
      <c r="AI8" s="153" t="s">
        <v>66</v>
      </c>
      <c r="AJ8" s="155">
        <v>1.5</v>
      </c>
      <c r="AK8" s="152" t="s">
        <v>68</v>
      </c>
    </row>
    <row r="9" spans="1:37" ht="27" customHeight="1" x14ac:dyDescent="0.45">
      <c r="A9" s="49"/>
      <c r="B9" s="49"/>
      <c r="C9" s="116" t="s">
        <v>157</v>
      </c>
      <c r="D9" s="38"/>
      <c r="E9" s="59">
        <v>0.5</v>
      </c>
      <c r="F9" s="59">
        <f>F2</f>
        <v>0.85</v>
      </c>
      <c r="G9" s="42" t="s">
        <v>158</v>
      </c>
      <c r="H9" s="41">
        <v>100</v>
      </c>
      <c r="I9" s="42">
        <f t="shared" si="0"/>
        <v>50</v>
      </c>
      <c r="J9" s="159" t="s">
        <v>159</v>
      </c>
      <c r="K9" s="38"/>
      <c r="L9" s="59"/>
      <c r="M9" s="54"/>
      <c r="N9" s="38"/>
      <c r="O9" s="41"/>
      <c r="P9" s="42"/>
      <c r="Q9" s="67"/>
      <c r="R9" s="38"/>
      <c r="S9" s="59"/>
      <c r="T9" s="54"/>
      <c r="U9" s="38"/>
      <c r="V9" s="41"/>
      <c r="W9" s="42"/>
      <c r="X9" s="69"/>
      <c r="Y9" s="38"/>
      <c r="Z9" s="59"/>
      <c r="AA9" s="54"/>
      <c r="AB9" s="38"/>
      <c r="AC9" s="41"/>
      <c r="AD9" s="42"/>
      <c r="AE9" s="43"/>
      <c r="AF9" s="153"/>
      <c r="AG9" s="158"/>
      <c r="AH9" s="155"/>
      <c r="AI9" s="153" t="s">
        <v>73</v>
      </c>
      <c r="AJ9" s="155">
        <v>0</v>
      </c>
      <c r="AK9" s="157">
        <v>1</v>
      </c>
    </row>
    <row r="10" spans="1:37" ht="27" customHeight="1" x14ac:dyDescent="0.45">
      <c r="A10" s="18"/>
      <c r="B10" s="18"/>
      <c r="C10" s="70"/>
      <c r="D10" s="71"/>
      <c r="E10" s="59"/>
      <c r="F10" s="59"/>
      <c r="G10" s="74"/>
      <c r="H10" s="41"/>
      <c r="I10" s="42">
        <f t="shared" si="0"/>
        <v>0</v>
      </c>
      <c r="J10" s="70"/>
      <c r="K10" s="38"/>
      <c r="L10" s="59"/>
      <c r="M10" s="54"/>
      <c r="N10" s="38"/>
      <c r="O10" s="41"/>
      <c r="P10" s="42"/>
      <c r="Q10" s="70"/>
      <c r="R10" s="71"/>
      <c r="S10" s="59"/>
      <c r="T10" s="54"/>
      <c r="U10" s="38"/>
      <c r="V10" s="41"/>
      <c r="W10" s="42"/>
      <c r="X10" s="69"/>
      <c r="Y10" s="38"/>
      <c r="Z10" s="59"/>
      <c r="AA10" s="54"/>
      <c r="AB10" s="38"/>
      <c r="AC10" s="41"/>
      <c r="AD10" s="42"/>
      <c r="AE10" s="43"/>
      <c r="AF10" s="160"/>
      <c r="AG10" s="161"/>
      <c r="AH10" s="162"/>
      <c r="AI10" s="160"/>
      <c r="AJ10" s="162"/>
      <c r="AK10" s="163"/>
    </row>
    <row r="11" spans="1:37" ht="27" customHeight="1" x14ac:dyDescent="0.45">
      <c r="A11" s="99"/>
      <c r="B11" s="99"/>
      <c r="C11" s="267" t="s">
        <v>160</v>
      </c>
      <c r="D11" s="267"/>
      <c r="E11" s="267"/>
      <c r="F11" s="267"/>
      <c r="G11" s="267"/>
      <c r="H11" s="267"/>
      <c r="I11" s="267"/>
      <c r="J11" s="297" t="s">
        <v>161</v>
      </c>
      <c r="K11" s="298"/>
      <c r="L11" s="298"/>
      <c r="M11" s="298"/>
      <c r="N11" s="298"/>
      <c r="O11" s="298"/>
      <c r="P11" s="295"/>
      <c r="Q11" s="299" t="s">
        <v>77</v>
      </c>
      <c r="R11" s="299"/>
      <c r="S11" s="299"/>
      <c r="T11" s="299"/>
      <c r="U11" s="299"/>
      <c r="V11" s="299"/>
      <c r="W11" s="299"/>
      <c r="X11" s="264" t="s">
        <v>162</v>
      </c>
      <c r="Y11" s="264"/>
      <c r="Z11" s="264"/>
      <c r="AA11" s="264"/>
      <c r="AB11" s="264"/>
      <c r="AC11" s="264"/>
      <c r="AD11" s="264"/>
      <c r="AE11" s="19"/>
      <c r="AF11" s="160" t="s">
        <v>79</v>
      </c>
      <c r="AG11" s="164">
        <f>AJ12*68+AJ13*73+AJ14*45+AJ15*24+AJ16*60</f>
        <v>708.5</v>
      </c>
      <c r="AH11" s="162" t="s">
        <v>80</v>
      </c>
      <c r="AI11" s="300" t="s">
        <v>81</v>
      </c>
      <c r="AJ11" s="300"/>
      <c r="AK11" s="163" t="s">
        <v>82</v>
      </c>
    </row>
    <row r="12" spans="1:37" ht="27" customHeight="1" x14ac:dyDescent="0.45">
      <c r="A12" s="18"/>
      <c r="B12" s="18"/>
      <c r="C12" s="165" t="s">
        <v>163</v>
      </c>
      <c r="D12" s="26">
        <v>6</v>
      </c>
      <c r="E12" s="32">
        <v>4</v>
      </c>
      <c r="F12" s="28">
        <f>F2</f>
        <v>0.85</v>
      </c>
      <c r="G12" s="26" t="s">
        <v>61</v>
      </c>
      <c r="H12" s="52">
        <v>150</v>
      </c>
      <c r="I12" s="34">
        <f t="shared" ref="I12:I17" si="1">E12*H12</f>
        <v>600</v>
      </c>
      <c r="J12" s="166" t="s">
        <v>164</v>
      </c>
      <c r="K12" s="26">
        <v>1</v>
      </c>
      <c r="L12" s="32">
        <f>M12*K12</f>
        <v>0.85</v>
      </c>
      <c r="M12" s="33">
        <f>F2</f>
        <v>0.85</v>
      </c>
      <c r="N12" s="26" t="s">
        <v>61</v>
      </c>
      <c r="O12" s="29">
        <v>35</v>
      </c>
      <c r="P12" s="34">
        <f>L12*O12</f>
        <v>29.75</v>
      </c>
      <c r="Q12" s="165" t="s">
        <v>26</v>
      </c>
      <c r="R12" s="26">
        <v>8</v>
      </c>
      <c r="S12" s="32">
        <f>T12*R12</f>
        <v>6.8</v>
      </c>
      <c r="T12" s="33">
        <f>F2</f>
        <v>0.85</v>
      </c>
      <c r="U12" s="26" t="s">
        <v>61</v>
      </c>
      <c r="V12" s="29">
        <v>30</v>
      </c>
      <c r="W12" s="34">
        <f>S12*V12</f>
        <v>204</v>
      </c>
      <c r="X12" s="116" t="s">
        <v>165</v>
      </c>
      <c r="Y12" s="38">
        <v>1</v>
      </c>
      <c r="Z12" s="39">
        <f>AA12*Y12</f>
        <v>0.85</v>
      </c>
      <c r="AA12" s="40">
        <f>F2</f>
        <v>0.85</v>
      </c>
      <c r="AB12" s="105" t="s">
        <v>61</v>
      </c>
      <c r="AC12" s="41">
        <v>50</v>
      </c>
      <c r="AD12" s="42">
        <f>AC12*Z12</f>
        <v>42.5</v>
      </c>
      <c r="AE12" s="43"/>
      <c r="AF12" s="148" t="s">
        <v>31</v>
      </c>
      <c r="AG12" s="149">
        <f>AJ12*2+AJ15*1+AJ13*7</f>
        <v>29</v>
      </c>
      <c r="AH12" s="150" t="s">
        <v>33</v>
      </c>
      <c r="AI12" s="151" t="s">
        <v>35</v>
      </c>
      <c r="AJ12" s="150">
        <v>4.8</v>
      </c>
      <c r="AK12" s="152" t="s">
        <v>37</v>
      </c>
    </row>
    <row r="13" spans="1:37" ht="27" customHeight="1" x14ac:dyDescent="0.45">
      <c r="A13" s="24">
        <f>A5+1</f>
        <v>43459</v>
      </c>
      <c r="B13" s="24" t="s">
        <v>150</v>
      </c>
      <c r="C13" s="165" t="s">
        <v>107</v>
      </c>
      <c r="D13" s="50">
        <v>2</v>
      </c>
      <c r="E13" s="32">
        <v>2</v>
      </c>
      <c r="F13" s="51">
        <f>F2</f>
        <v>0.85</v>
      </c>
      <c r="G13" s="50" t="s">
        <v>61</v>
      </c>
      <c r="H13" s="52">
        <v>35</v>
      </c>
      <c r="I13" s="34">
        <f t="shared" si="1"/>
        <v>70</v>
      </c>
      <c r="J13" s="165" t="s">
        <v>166</v>
      </c>
      <c r="K13" s="50">
        <v>3</v>
      </c>
      <c r="L13" s="32">
        <f>M13*K13</f>
        <v>2.5499999999999998</v>
      </c>
      <c r="M13" s="53">
        <f>F2</f>
        <v>0.85</v>
      </c>
      <c r="N13" s="50" t="s">
        <v>61</v>
      </c>
      <c r="O13" s="52">
        <v>35</v>
      </c>
      <c r="P13" s="34">
        <f>L13*O13</f>
        <v>89.25</v>
      </c>
      <c r="Q13" s="165" t="s">
        <v>167</v>
      </c>
      <c r="R13" s="50">
        <v>0.5</v>
      </c>
      <c r="S13" s="51">
        <f>T13*R13</f>
        <v>0.42499999999999999</v>
      </c>
      <c r="T13" s="53">
        <f>F2</f>
        <v>0.85</v>
      </c>
      <c r="U13" s="50" t="s">
        <v>61</v>
      </c>
      <c r="V13" s="52">
        <v>35</v>
      </c>
      <c r="W13" s="34">
        <f>S13*V13</f>
        <v>14.875</v>
      </c>
      <c r="X13" s="116" t="s">
        <v>168</v>
      </c>
      <c r="Y13" s="38">
        <v>0.3</v>
      </c>
      <c r="Z13" s="59">
        <v>0.2</v>
      </c>
      <c r="AA13" s="54">
        <f>F2</f>
        <v>0.85</v>
      </c>
      <c r="AB13" s="38" t="s">
        <v>61</v>
      </c>
      <c r="AC13" s="41">
        <v>250</v>
      </c>
      <c r="AD13" s="42">
        <f>AC13*Z13</f>
        <v>50</v>
      </c>
      <c r="AE13" s="43"/>
      <c r="AF13" s="153" t="s">
        <v>46</v>
      </c>
      <c r="AG13" s="154">
        <f>AJ13*5+AJ14*5</f>
        <v>24.5</v>
      </c>
      <c r="AH13" s="155" t="s">
        <v>33</v>
      </c>
      <c r="AI13" s="156" t="s">
        <v>48</v>
      </c>
      <c r="AJ13" s="155">
        <v>2.6</v>
      </c>
      <c r="AK13" s="152">
        <v>2</v>
      </c>
    </row>
    <row r="14" spans="1:37" ht="27" customHeight="1" x14ac:dyDescent="0.45">
      <c r="A14" s="49">
        <f>A13</f>
        <v>43459</v>
      </c>
      <c r="B14" s="49" t="s">
        <v>154</v>
      </c>
      <c r="C14" s="116" t="s">
        <v>105</v>
      </c>
      <c r="D14" s="38">
        <v>1</v>
      </c>
      <c r="E14" s="39">
        <v>1</v>
      </c>
      <c r="F14" s="59">
        <f>F2</f>
        <v>0.85</v>
      </c>
      <c r="G14" s="38" t="s">
        <v>109</v>
      </c>
      <c r="H14" s="41">
        <v>35</v>
      </c>
      <c r="I14" s="42">
        <f t="shared" si="1"/>
        <v>35</v>
      </c>
      <c r="J14" s="116" t="s">
        <v>169</v>
      </c>
      <c r="K14" s="38">
        <v>2</v>
      </c>
      <c r="L14" s="39">
        <f>M14*K14</f>
        <v>1.7</v>
      </c>
      <c r="M14" s="54">
        <f>F2</f>
        <v>0.85</v>
      </c>
      <c r="N14" s="38" t="s">
        <v>61</v>
      </c>
      <c r="O14" s="41">
        <v>36</v>
      </c>
      <c r="P14" s="42">
        <f>L14*O14</f>
        <v>61.199999999999996</v>
      </c>
      <c r="Q14" s="116" t="s">
        <v>41</v>
      </c>
      <c r="R14" s="38">
        <v>0.5</v>
      </c>
      <c r="S14" s="59">
        <f>T14*R14</f>
        <v>0.42499999999999999</v>
      </c>
      <c r="T14" s="54">
        <f>F2</f>
        <v>0.85</v>
      </c>
      <c r="U14" s="38" t="s">
        <v>43</v>
      </c>
      <c r="V14" s="41">
        <v>150</v>
      </c>
      <c r="W14" s="42">
        <f>S14*V14</f>
        <v>63.75</v>
      </c>
      <c r="X14" s="116" t="s">
        <v>124</v>
      </c>
      <c r="Y14" s="38">
        <v>0.3</v>
      </c>
      <c r="Z14" s="59">
        <f>AA14*Y14</f>
        <v>0.255</v>
      </c>
      <c r="AA14" s="54">
        <f>F2</f>
        <v>0.85</v>
      </c>
      <c r="AB14" s="38" t="s">
        <v>109</v>
      </c>
      <c r="AC14" s="41">
        <v>60</v>
      </c>
      <c r="AD14" s="42">
        <f>AC14*Z14</f>
        <v>15.3</v>
      </c>
      <c r="AE14" s="43" t="s">
        <v>73</v>
      </c>
      <c r="AF14" s="153" t="s">
        <v>54</v>
      </c>
      <c r="AG14" s="154">
        <f>AJ12*15+AJ15*5+AJ16*15</f>
        <v>93</v>
      </c>
      <c r="AH14" s="155" t="s">
        <v>33</v>
      </c>
      <c r="AI14" s="153" t="s">
        <v>56</v>
      </c>
      <c r="AJ14" s="155">
        <v>2.2999999999999998</v>
      </c>
      <c r="AK14" s="157" t="s">
        <v>58</v>
      </c>
    </row>
    <row r="15" spans="1:37" ht="27" customHeight="1" x14ac:dyDescent="0.45">
      <c r="A15" s="49"/>
      <c r="B15" s="49" t="s">
        <v>156</v>
      </c>
      <c r="C15" s="116" t="s">
        <v>170</v>
      </c>
      <c r="D15" s="38">
        <v>1</v>
      </c>
      <c r="E15" s="39">
        <v>1</v>
      </c>
      <c r="F15" s="59">
        <f>F2</f>
        <v>0.85</v>
      </c>
      <c r="G15" s="38" t="s">
        <v>109</v>
      </c>
      <c r="H15" s="41">
        <v>50</v>
      </c>
      <c r="I15" s="42">
        <f t="shared" si="1"/>
        <v>50</v>
      </c>
      <c r="J15" s="116" t="s">
        <v>171</v>
      </c>
      <c r="K15" s="38">
        <v>1</v>
      </c>
      <c r="L15" s="39">
        <f>M15*K15</f>
        <v>0.85</v>
      </c>
      <c r="M15" s="54">
        <f>F2</f>
        <v>0.85</v>
      </c>
      <c r="N15" s="38" t="s">
        <v>61</v>
      </c>
      <c r="O15" s="41">
        <v>37</v>
      </c>
      <c r="P15" s="42">
        <f>L15*O15</f>
        <v>31.45</v>
      </c>
      <c r="Q15" s="116"/>
      <c r="R15" s="38"/>
      <c r="S15" s="59"/>
      <c r="T15" s="54"/>
      <c r="U15" s="38"/>
      <c r="V15" s="41"/>
      <c r="W15" s="42"/>
      <c r="X15" s="116" t="s">
        <v>172</v>
      </c>
      <c r="Y15" s="38">
        <v>0.5</v>
      </c>
      <c r="Z15" s="59">
        <f>AA15*Y15</f>
        <v>0.42499999999999999</v>
      </c>
      <c r="AA15" s="54">
        <f>F2</f>
        <v>0.85</v>
      </c>
      <c r="AB15" s="38" t="s">
        <v>43</v>
      </c>
      <c r="AC15" s="41">
        <v>60</v>
      </c>
      <c r="AD15" s="42">
        <f>AC15*Z15</f>
        <v>25.5</v>
      </c>
      <c r="AE15" s="43"/>
      <c r="AF15" s="153"/>
      <c r="AG15" s="158"/>
      <c r="AH15" s="155"/>
      <c r="AI15" s="153" t="s">
        <v>66</v>
      </c>
      <c r="AJ15" s="155">
        <v>1.2</v>
      </c>
      <c r="AK15" s="152" t="s">
        <v>68</v>
      </c>
    </row>
    <row r="16" spans="1:37" ht="27" customHeight="1" x14ac:dyDescent="0.45">
      <c r="A16" s="49"/>
      <c r="B16" s="49"/>
      <c r="C16" s="116" t="s">
        <v>64</v>
      </c>
      <c r="D16" s="38">
        <v>0.3</v>
      </c>
      <c r="E16" s="59">
        <f>F16*D16</f>
        <v>0.255</v>
      </c>
      <c r="F16" s="59">
        <f>F2</f>
        <v>0.85</v>
      </c>
      <c r="G16" s="38" t="s">
        <v>61</v>
      </c>
      <c r="H16" s="41">
        <v>120</v>
      </c>
      <c r="I16" s="42">
        <f t="shared" si="1"/>
        <v>30.6</v>
      </c>
      <c r="J16" s="116"/>
      <c r="K16" s="38"/>
      <c r="L16" s="59"/>
      <c r="M16" s="54"/>
      <c r="N16" s="38"/>
      <c r="O16" s="41"/>
      <c r="P16" s="42"/>
      <c r="Q16" s="116"/>
      <c r="R16" s="38"/>
      <c r="S16" s="59"/>
      <c r="T16" s="54"/>
      <c r="U16" s="38"/>
      <c r="V16" s="41"/>
      <c r="W16" s="42"/>
      <c r="X16" s="67"/>
      <c r="Y16" s="38"/>
      <c r="Z16" s="59"/>
      <c r="AA16" s="54"/>
      <c r="AB16" s="38"/>
      <c r="AC16" s="41"/>
      <c r="AD16" s="42"/>
      <c r="AE16" s="43"/>
      <c r="AF16" s="153"/>
      <c r="AG16" s="158"/>
      <c r="AH16" s="155"/>
      <c r="AI16" s="153" t="s">
        <v>73</v>
      </c>
      <c r="AJ16" s="155">
        <v>1</v>
      </c>
      <c r="AK16" s="157">
        <v>1</v>
      </c>
    </row>
    <row r="17" spans="1:37" ht="27" customHeight="1" x14ac:dyDescent="0.45">
      <c r="A17" s="49"/>
      <c r="B17" s="49"/>
      <c r="C17" s="67"/>
      <c r="D17" s="38"/>
      <c r="E17" s="59"/>
      <c r="F17" s="59"/>
      <c r="G17" s="38"/>
      <c r="H17" s="41"/>
      <c r="I17" s="42">
        <f t="shared" si="1"/>
        <v>0</v>
      </c>
      <c r="J17" s="41"/>
      <c r="K17" s="38"/>
      <c r="L17" s="59"/>
      <c r="M17" s="54"/>
      <c r="N17" s="38"/>
      <c r="O17" s="41"/>
      <c r="P17" s="42">
        <f>L17*O17</f>
        <v>0</v>
      </c>
      <c r="Q17" s="67"/>
      <c r="R17" s="38"/>
      <c r="S17" s="59"/>
      <c r="T17" s="54"/>
      <c r="U17" s="38"/>
      <c r="V17" s="41"/>
      <c r="W17" s="42"/>
      <c r="X17" s="70"/>
      <c r="Y17" s="71"/>
      <c r="Z17" s="59"/>
      <c r="AA17" s="54"/>
      <c r="AB17" s="38"/>
      <c r="AC17" s="41"/>
      <c r="AD17" s="42"/>
      <c r="AE17" s="43"/>
      <c r="AF17" s="153"/>
      <c r="AG17" s="158"/>
      <c r="AH17" s="155"/>
      <c r="AI17" s="153"/>
      <c r="AJ17" s="155"/>
      <c r="AK17" s="157"/>
    </row>
    <row r="18" spans="1:37" ht="27" customHeight="1" x14ac:dyDescent="0.45">
      <c r="A18" s="99"/>
      <c r="B18" s="99"/>
      <c r="C18" s="267" t="s">
        <v>173</v>
      </c>
      <c r="D18" s="267"/>
      <c r="E18" s="267"/>
      <c r="F18" s="267"/>
      <c r="G18" s="267"/>
      <c r="H18" s="267"/>
      <c r="I18" s="267"/>
      <c r="J18" s="295" t="s">
        <v>174</v>
      </c>
      <c r="K18" s="267"/>
      <c r="L18" s="267"/>
      <c r="M18" s="267"/>
      <c r="N18" s="267"/>
      <c r="O18" s="267"/>
      <c r="P18" s="267"/>
      <c r="Q18" s="296" t="s">
        <v>217</v>
      </c>
      <c r="R18" s="296"/>
      <c r="S18" s="296"/>
      <c r="T18" s="296"/>
      <c r="U18" s="296"/>
      <c r="V18" s="296"/>
      <c r="W18" s="296"/>
      <c r="X18" s="271" t="s">
        <v>175</v>
      </c>
      <c r="Y18" s="272"/>
      <c r="Z18" s="272"/>
      <c r="AA18" s="272"/>
      <c r="AB18" s="272"/>
      <c r="AC18" s="272"/>
      <c r="AD18" s="273"/>
      <c r="AE18" s="19"/>
      <c r="AF18" s="141" t="s">
        <v>79</v>
      </c>
      <c r="AG18" s="142">
        <f>AJ19*68+AJ20*73+AJ21*45+AJ22*24+AJ23*60</f>
        <v>634.4</v>
      </c>
      <c r="AH18" s="143" t="s">
        <v>80</v>
      </c>
      <c r="AI18" s="291" t="s">
        <v>81</v>
      </c>
      <c r="AJ18" s="291"/>
      <c r="AK18" s="144" t="s">
        <v>82</v>
      </c>
    </row>
    <row r="19" spans="1:37" ht="27" customHeight="1" x14ac:dyDescent="0.45">
      <c r="A19" s="18"/>
      <c r="B19" s="18"/>
      <c r="C19" s="165" t="s">
        <v>88</v>
      </c>
      <c r="D19" s="26">
        <v>4</v>
      </c>
      <c r="E19" s="32">
        <v>3</v>
      </c>
      <c r="F19" s="28">
        <f>F2</f>
        <v>0.85</v>
      </c>
      <c r="G19" s="26" t="s">
        <v>61</v>
      </c>
      <c r="H19" s="35">
        <v>150</v>
      </c>
      <c r="I19" s="34">
        <f>H19*E19</f>
        <v>450</v>
      </c>
      <c r="J19" s="165" t="s">
        <v>176</v>
      </c>
      <c r="K19" s="26">
        <v>4</v>
      </c>
      <c r="L19" s="32">
        <f>M19*K19</f>
        <v>3.4</v>
      </c>
      <c r="M19" s="33">
        <f>F2</f>
        <v>0.85</v>
      </c>
      <c r="N19" s="26" t="s">
        <v>61</v>
      </c>
      <c r="O19" s="29">
        <v>65</v>
      </c>
      <c r="P19" s="34">
        <f t="shared" ref="P19:P24" si="2">L19*O19</f>
        <v>221</v>
      </c>
      <c r="Q19" s="159" t="s">
        <v>218</v>
      </c>
      <c r="R19" s="183"/>
      <c r="S19" s="184">
        <v>7</v>
      </c>
      <c r="T19" s="185">
        <f>F9</f>
        <v>0.85</v>
      </c>
      <c r="U19" s="183" t="s">
        <v>61</v>
      </c>
      <c r="V19" s="186">
        <v>30</v>
      </c>
      <c r="W19" s="187">
        <f>S19*V19</f>
        <v>210</v>
      </c>
      <c r="X19" s="116" t="s">
        <v>177</v>
      </c>
      <c r="Y19" s="38">
        <v>3</v>
      </c>
      <c r="Z19" s="39">
        <f>AA19*Y19</f>
        <v>2.5499999999999998</v>
      </c>
      <c r="AA19" s="40">
        <f>F2</f>
        <v>0.85</v>
      </c>
      <c r="AB19" s="105" t="s">
        <v>61</v>
      </c>
      <c r="AC19" s="41">
        <v>35</v>
      </c>
      <c r="AD19" s="42">
        <f>AC19*Z19</f>
        <v>89.25</v>
      </c>
      <c r="AE19" s="43"/>
      <c r="AF19" s="148" t="s">
        <v>31</v>
      </c>
      <c r="AG19" s="149">
        <f>AJ19*2+AJ22*1+AJ20*7</f>
        <v>26.1</v>
      </c>
      <c r="AH19" s="150" t="s">
        <v>33</v>
      </c>
      <c r="AI19" s="151" t="s">
        <v>35</v>
      </c>
      <c r="AJ19" s="150">
        <v>5</v>
      </c>
      <c r="AK19" s="152" t="s">
        <v>37</v>
      </c>
    </row>
    <row r="20" spans="1:37" ht="27" customHeight="1" x14ac:dyDescent="0.45">
      <c r="A20" s="24">
        <f>A13+1</f>
        <v>43460</v>
      </c>
      <c r="B20" s="24" t="s">
        <v>178</v>
      </c>
      <c r="C20" s="165" t="s">
        <v>70</v>
      </c>
      <c r="D20" s="50">
        <v>1</v>
      </c>
      <c r="E20" s="32">
        <v>1</v>
      </c>
      <c r="F20" s="51">
        <f>F2</f>
        <v>0.85</v>
      </c>
      <c r="G20" s="50" t="s">
        <v>96</v>
      </c>
      <c r="H20" s="167">
        <v>65</v>
      </c>
      <c r="I20" s="34">
        <f>E20*H20</f>
        <v>65</v>
      </c>
      <c r="J20" s="165" t="s">
        <v>179</v>
      </c>
      <c r="K20" s="50">
        <v>1</v>
      </c>
      <c r="L20" s="32">
        <f>M20*K20</f>
        <v>0.85</v>
      </c>
      <c r="M20" s="53">
        <f>F2</f>
        <v>0.85</v>
      </c>
      <c r="N20" s="50" t="s">
        <v>61</v>
      </c>
      <c r="O20" s="52">
        <v>130</v>
      </c>
      <c r="P20" s="34">
        <f t="shared" si="2"/>
        <v>110.5</v>
      </c>
      <c r="Q20" s="159" t="s">
        <v>41</v>
      </c>
      <c r="R20" s="188">
        <v>0.5</v>
      </c>
      <c r="S20" s="189">
        <f>T20*R20</f>
        <v>0.42499999999999999</v>
      </c>
      <c r="T20" s="190">
        <f>F8</f>
        <v>0.85</v>
      </c>
      <c r="U20" s="188" t="s">
        <v>43</v>
      </c>
      <c r="V20" s="191">
        <v>150</v>
      </c>
      <c r="W20" s="187">
        <f>S20*V20</f>
        <v>63.75</v>
      </c>
      <c r="X20" s="116" t="s">
        <v>153</v>
      </c>
      <c r="Y20" s="38">
        <v>1</v>
      </c>
      <c r="Z20" s="39">
        <f>AA20*Y20</f>
        <v>0.85</v>
      </c>
      <c r="AA20" s="54">
        <f>F2</f>
        <v>0.85</v>
      </c>
      <c r="AB20" s="38" t="s">
        <v>61</v>
      </c>
      <c r="AC20" s="41">
        <v>65</v>
      </c>
      <c r="AD20" s="42">
        <f>AC20*Z20</f>
        <v>55.25</v>
      </c>
      <c r="AE20" s="43"/>
      <c r="AF20" s="153" t="s">
        <v>46</v>
      </c>
      <c r="AG20" s="154">
        <f>AJ20*5+AJ21*5</f>
        <v>24</v>
      </c>
      <c r="AH20" s="155" t="s">
        <v>33</v>
      </c>
      <c r="AI20" s="156" t="s">
        <v>48</v>
      </c>
      <c r="AJ20" s="155">
        <v>2.2000000000000002</v>
      </c>
      <c r="AK20" s="152">
        <v>2</v>
      </c>
    </row>
    <row r="21" spans="1:37" ht="27" customHeight="1" x14ac:dyDescent="0.45">
      <c r="A21" s="49">
        <f>A20</f>
        <v>43460</v>
      </c>
      <c r="B21" s="49"/>
      <c r="C21" s="116" t="s">
        <v>180</v>
      </c>
      <c r="D21" s="38">
        <v>0.5</v>
      </c>
      <c r="E21" s="59">
        <v>0.5</v>
      </c>
      <c r="F21" s="59">
        <f>F2</f>
        <v>0.85</v>
      </c>
      <c r="G21" s="38" t="s">
        <v>96</v>
      </c>
      <c r="H21" s="67">
        <v>250</v>
      </c>
      <c r="I21" s="42">
        <f>E21*H21</f>
        <v>125</v>
      </c>
      <c r="J21" s="116" t="s">
        <v>181</v>
      </c>
      <c r="K21" s="38">
        <v>2</v>
      </c>
      <c r="L21" s="39">
        <f>M21*K21</f>
        <v>1.7</v>
      </c>
      <c r="M21" s="54">
        <f>F2</f>
        <v>0.85</v>
      </c>
      <c r="N21" s="38" t="s">
        <v>109</v>
      </c>
      <c r="O21" s="41">
        <v>35</v>
      </c>
      <c r="P21" s="42">
        <f t="shared" si="2"/>
        <v>59.5</v>
      </c>
      <c r="Q21" s="159"/>
      <c r="R21" s="188"/>
      <c r="S21" s="189"/>
      <c r="T21" s="190"/>
      <c r="U21" s="188"/>
      <c r="V21" s="191"/>
      <c r="W21" s="187"/>
      <c r="X21" s="116" t="s">
        <v>90</v>
      </c>
      <c r="Y21" s="38">
        <v>0.3</v>
      </c>
      <c r="Z21" s="59">
        <f>AA21*Y21</f>
        <v>0.255</v>
      </c>
      <c r="AA21" s="54">
        <f>F2</f>
        <v>0.85</v>
      </c>
      <c r="AB21" s="38" t="s">
        <v>109</v>
      </c>
      <c r="AC21" s="41">
        <v>60</v>
      </c>
      <c r="AD21" s="42">
        <f>AC21*Z21</f>
        <v>15.3</v>
      </c>
      <c r="AE21" s="43"/>
      <c r="AF21" s="153" t="s">
        <v>54</v>
      </c>
      <c r="AG21" s="154">
        <f>AJ19*15+AJ22*5+AJ23*15</f>
        <v>78.5</v>
      </c>
      <c r="AH21" s="155" t="s">
        <v>33</v>
      </c>
      <c r="AI21" s="153" t="s">
        <v>56</v>
      </c>
      <c r="AJ21" s="155">
        <v>2.6</v>
      </c>
      <c r="AK21" s="157" t="s">
        <v>58</v>
      </c>
    </row>
    <row r="22" spans="1:37" ht="27" customHeight="1" x14ac:dyDescent="0.45">
      <c r="A22" s="49"/>
      <c r="B22" s="49" t="s">
        <v>156</v>
      </c>
      <c r="C22" s="116" t="s">
        <v>182</v>
      </c>
      <c r="D22" s="38">
        <v>0.5</v>
      </c>
      <c r="E22" s="59">
        <v>0.5</v>
      </c>
      <c r="F22" s="59">
        <f>F2</f>
        <v>0.85</v>
      </c>
      <c r="G22" s="38" t="s">
        <v>96</v>
      </c>
      <c r="H22" s="67">
        <v>300</v>
      </c>
      <c r="I22" s="42">
        <f>E22*H22</f>
        <v>150</v>
      </c>
      <c r="J22" s="116" t="s">
        <v>183</v>
      </c>
      <c r="K22" s="38">
        <v>1</v>
      </c>
      <c r="L22" s="39">
        <f>M22*K22</f>
        <v>0.85</v>
      </c>
      <c r="M22" s="54">
        <f>F2</f>
        <v>0.85</v>
      </c>
      <c r="N22" s="38" t="s">
        <v>109</v>
      </c>
      <c r="O22" s="41">
        <v>35</v>
      </c>
      <c r="P22" s="42">
        <f t="shared" si="2"/>
        <v>29.75</v>
      </c>
      <c r="Q22" s="192"/>
      <c r="R22" s="193"/>
      <c r="S22" s="189"/>
      <c r="T22" s="190"/>
      <c r="U22" s="188"/>
      <c r="V22" s="191"/>
      <c r="W22" s="187"/>
      <c r="X22" s="116"/>
      <c r="Y22" s="38"/>
      <c r="Z22" s="59"/>
      <c r="AA22" s="54"/>
      <c r="AB22" s="38"/>
      <c r="AC22" s="41"/>
      <c r="AD22" s="42">
        <f>AC22*Z22</f>
        <v>0</v>
      </c>
      <c r="AE22" s="43"/>
      <c r="AF22" s="153"/>
      <c r="AG22" s="158"/>
      <c r="AH22" s="155"/>
      <c r="AI22" s="153" t="s">
        <v>66</v>
      </c>
      <c r="AJ22" s="155">
        <v>0.7</v>
      </c>
      <c r="AK22" s="152" t="s">
        <v>68</v>
      </c>
    </row>
    <row r="23" spans="1:37" ht="27" customHeight="1" x14ac:dyDescent="0.45">
      <c r="A23" s="49"/>
      <c r="B23" s="49"/>
      <c r="C23" s="116" t="s">
        <v>184</v>
      </c>
      <c r="D23" s="38">
        <v>0.2</v>
      </c>
      <c r="E23" s="59">
        <f>F23*D23</f>
        <v>0.17</v>
      </c>
      <c r="F23" s="59">
        <f>F2</f>
        <v>0.85</v>
      </c>
      <c r="G23" s="38" t="s">
        <v>96</v>
      </c>
      <c r="H23" s="67">
        <v>600</v>
      </c>
      <c r="I23" s="42">
        <f>E23*H23</f>
        <v>102.00000000000001</v>
      </c>
      <c r="J23" s="116" t="s">
        <v>64</v>
      </c>
      <c r="K23" s="38">
        <v>0.3</v>
      </c>
      <c r="L23" s="59">
        <f>M23*K23</f>
        <v>0.255</v>
      </c>
      <c r="M23" s="54">
        <f>F2</f>
        <v>0.85</v>
      </c>
      <c r="N23" s="38" t="s">
        <v>61</v>
      </c>
      <c r="O23" s="41">
        <v>120</v>
      </c>
      <c r="P23" s="42">
        <f t="shared" si="2"/>
        <v>30.6</v>
      </c>
      <c r="Q23" s="192"/>
      <c r="R23" s="188"/>
      <c r="S23" s="189"/>
      <c r="T23" s="190"/>
      <c r="U23" s="188"/>
      <c r="V23" s="191"/>
      <c r="W23" s="187"/>
      <c r="X23" s="67"/>
      <c r="Y23" s="38"/>
      <c r="Z23" s="59"/>
      <c r="AA23" s="54"/>
      <c r="AB23" s="38"/>
      <c r="AC23" s="41"/>
      <c r="AD23" s="42"/>
      <c r="AE23" s="43"/>
      <c r="AF23" s="153"/>
      <c r="AG23" s="158"/>
      <c r="AH23" s="155"/>
      <c r="AI23" s="153" t="s">
        <v>73</v>
      </c>
      <c r="AJ23" s="155">
        <v>0</v>
      </c>
      <c r="AK23" s="157">
        <v>1</v>
      </c>
    </row>
    <row r="24" spans="1:37" ht="27" customHeight="1" x14ac:dyDescent="0.45">
      <c r="A24" s="49"/>
      <c r="B24" s="49"/>
      <c r="C24" s="116" t="s">
        <v>185</v>
      </c>
      <c r="D24" s="38">
        <v>1</v>
      </c>
      <c r="E24" s="59">
        <v>0.6</v>
      </c>
      <c r="F24" s="59">
        <f>F2</f>
        <v>0.85</v>
      </c>
      <c r="G24" s="38" t="s">
        <v>61</v>
      </c>
      <c r="H24" s="67">
        <v>120</v>
      </c>
      <c r="I24" s="42">
        <f>E24*H24</f>
        <v>72</v>
      </c>
      <c r="J24" s="70"/>
      <c r="K24" s="71"/>
      <c r="L24" s="59"/>
      <c r="M24" s="54"/>
      <c r="N24" s="38"/>
      <c r="O24" s="73"/>
      <c r="P24" s="42">
        <f t="shared" si="2"/>
        <v>0</v>
      </c>
      <c r="Q24" s="194"/>
      <c r="R24" s="195"/>
      <c r="S24" s="189"/>
      <c r="T24" s="190"/>
      <c r="U24" s="188"/>
      <c r="V24" s="196"/>
      <c r="W24" s="187"/>
      <c r="X24" s="70"/>
      <c r="Y24" s="71"/>
      <c r="Z24" s="59"/>
      <c r="AA24" s="54"/>
      <c r="AB24" s="38"/>
      <c r="AC24" s="73"/>
      <c r="AD24" s="42"/>
      <c r="AE24" s="43"/>
      <c r="AF24" s="153"/>
      <c r="AG24" s="158"/>
      <c r="AH24" s="155"/>
      <c r="AI24" s="153"/>
      <c r="AJ24" s="155"/>
      <c r="AK24" s="157"/>
    </row>
    <row r="25" spans="1:37" ht="27" customHeight="1" x14ac:dyDescent="0.45">
      <c r="A25" s="99"/>
      <c r="B25" s="99"/>
      <c r="C25" s="271" t="s">
        <v>186</v>
      </c>
      <c r="D25" s="272"/>
      <c r="E25" s="272"/>
      <c r="F25" s="272"/>
      <c r="G25" s="272"/>
      <c r="H25" s="272"/>
      <c r="I25" s="273"/>
      <c r="J25" s="273" t="s">
        <v>187</v>
      </c>
      <c r="K25" s="264"/>
      <c r="L25" s="264"/>
      <c r="M25" s="264"/>
      <c r="N25" s="264"/>
      <c r="O25" s="264"/>
      <c r="P25" s="264"/>
      <c r="Q25" s="290" t="s">
        <v>77</v>
      </c>
      <c r="R25" s="290"/>
      <c r="S25" s="290"/>
      <c r="T25" s="290"/>
      <c r="U25" s="290"/>
      <c r="V25" s="290"/>
      <c r="W25" s="290"/>
      <c r="X25" s="264" t="s">
        <v>188</v>
      </c>
      <c r="Y25" s="264"/>
      <c r="Z25" s="264"/>
      <c r="AA25" s="264"/>
      <c r="AB25" s="264"/>
      <c r="AC25" s="264"/>
      <c r="AD25" s="264"/>
      <c r="AE25" s="19"/>
      <c r="AF25" s="141" t="s">
        <v>79</v>
      </c>
      <c r="AG25" s="142">
        <f>AJ26*68+AJ27*73+AJ28*45+AJ29*24+AJ30*60</f>
        <v>747.59999999999991</v>
      </c>
      <c r="AH25" s="143" t="s">
        <v>80</v>
      </c>
      <c r="AI25" s="291" t="s">
        <v>81</v>
      </c>
      <c r="AJ25" s="291"/>
      <c r="AK25" s="144" t="s">
        <v>82</v>
      </c>
    </row>
    <row r="26" spans="1:37" ht="27" customHeight="1" x14ac:dyDescent="0.45">
      <c r="A26" s="18"/>
      <c r="B26" s="18"/>
      <c r="C26" s="116" t="s">
        <v>151</v>
      </c>
      <c r="D26" s="105">
        <v>1</v>
      </c>
      <c r="E26" s="39">
        <f>F26*D26</f>
        <v>0.85</v>
      </c>
      <c r="F26" s="59">
        <f>F2</f>
        <v>0.85</v>
      </c>
      <c r="G26" s="146" t="s">
        <v>61</v>
      </c>
      <c r="H26" s="41">
        <v>35</v>
      </c>
      <c r="I26" s="42">
        <f>E26*H26</f>
        <v>29.75</v>
      </c>
      <c r="J26" s="116" t="s">
        <v>189</v>
      </c>
      <c r="K26" s="38">
        <v>6</v>
      </c>
      <c r="L26" s="39">
        <f>M26*K26</f>
        <v>5.0999999999999996</v>
      </c>
      <c r="M26" s="40">
        <f>F2</f>
        <v>0.85</v>
      </c>
      <c r="N26" s="38" t="s">
        <v>61</v>
      </c>
      <c r="O26" s="41">
        <v>30</v>
      </c>
      <c r="P26" s="42">
        <f t="shared" ref="P26:P31" si="3">L26*O26</f>
        <v>153</v>
      </c>
      <c r="Q26" s="116" t="s">
        <v>190</v>
      </c>
      <c r="R26" s="105">
        <v>7.5</v>
      </c>
      <c r="S26" s="39">
        <v>7</v>
      </c>
      <c r="T26" s="40">
        <f>F2</f>
        <v>0.85</v>
      </c>
      <c r="U26" s="38" t="s">
        <v>61</v>
      </c>
      <c r="V26" s="106">
        <v>30</v>
      </c>
      <c r="W26" s="42">
        <f>S26*V26</f>
        <v>210</v>
      </c>
      <c r="X26" s="169" t="s">
        <v>166</v>
      </c>
      <c r="Y26" s="170">
        <v>2</v>
      </c>
      <c r="Z26" s="39">
        <f>AA26*Y26</f>
        <v>1.7</v>
      </c>
      <c r="AA26" s="40">
        <f>F2</f>
        <v>0.85</v>
      </c>
      <c r="AB26" s="38" t="s">
        <v>61</v>
      </c>
      <c r="AC26" s="41">
        <v>50</v>
      </c>
      <c r="AD26" s="42">
        <f>AC26*Z26</f>
        <v>85</v>
      </c>
      <c r="AE26" s="43"/>
      <c r="AF26" s="148" t="s">
        <v>31</v>
      </c>
      <c r="AG26" s="149">
        <f>AJ26*2+AJ29*1+AJ27*7</f>
        <v>29.9</v>
      </c>
      <c r="AH26" s="150" t="s">
        <v>33</v>
      </c>
      <c r="AI26" s="151" t="s">
        <v>35</v>
      </c>
      <c r="AJ26" s="150">
        <v>4.5999999999999996</v>
      </c>
      <c r="AK26" s="152" t="s">
        <v>37</v>
      </c>
    </row>
    <row r="27" spans="1:37" ht="27" customHeight="1" x14ac:dyDescent="0.45">
      <c r="A27" s="24">
        <f>A20+1</f>
        <v>43461</v>
      </c>
      <c r="B27" s="24" t="s">
        <v>150</v>
      </c>
      <c r="C27" s="116" t="s">
        <v>52</v>
      </c>
      <c r="D27" s="38">
        <v>0.5</v>
      </c>
      <c r="E27" s="59">
        <v>0.5</v>
      </c>
      <c r="F27" s="59">
        <f>F2</f>
        <v>0.85</v>
      </c>
      <c r="G27" s="42" t="s">
        <v>61</v>
      </c>
      <c r="H27" s="41">
        <v>120</v>
      </c>
      <c r="I27" s="42">
        <f>E27*H27</f>
        <v>60</v>
      </c>
      <c r="J27" s="116" t="s">
        <v>191</v>
      </c>
      <c r="K27" s="38">
        <v>0.5</v>
      </c>
      <c r="L27" s="59">
        <v>0.5</v>
      </c>
      <c r="M27" s="54">
        <f>F2</f>
        <v>0.85</v>
      </c>
      <c r="N27" s="38" t="s">
        <v>61</v>
      </c>
      <c r="O27" s="41">
        <v>80</v>
      </c>
      <c r="P27" s="42">
        <f t="shared" si="3"/>
        <v>40</v>
      </c>
      <c r="Q27" s="116" t="s">
        <v>41</v>
      </c>
      <c r="R27" s="38">
        <v>0.5</v>
      </c>
      <c r="S27" s="59">
        <f>T27*R27</f>
        <v>0.42499999999999999</v>
      </c>
      <c r="T27" s="54">
        <f>F2</f>
        <v>0.85</v>
      </c>
      <c r="U27" s="38" t="s">
        <v>43</v>
      </c>
      <c r="V27" s="41">
        <v>120</v>
      </c>
      <c r="W27" s="42">
        <f>S27*V27</f>
        <v>51</v>
      </c>
      <c r="X27" s="116" t="s">
        <v>192</v>
      </c>
      <c r="Y27" s="170">
        <v>1</v>
      </c>
      <c r="Z27" s="39">
        <f>AA27*Y27</f>
        <v>0.85</v>
      </c>
      <c r="AA27" s="54">
        <f>F2</f>
        <v>0.85</v>
      </c>
      <c r="AB27" s="38" t="s">
        <v>61</v>
      </c>
      <c r="AC27" s="41">
        <v>65</v>
      </c>
      <c r="AD27" s="42">
        <f>AC27*Z27</f>
        <v>55.25</v>
      </c>
      <c r="AE27" s="43"/>
      <c r="AF27" s="153" t="s">
        <v>46</v>
      </c>
      <c r="AG27" s="154">
        <f>AJ27*5+AJ28*5</f>
        <v>30</v>
      </c>
      <c r="AH27" s="155" t="s">
        <v>33</v>
      </c>
      <c r="AI27" s="156" t="s">
        <v>48</v>
      </c>
      <c r="AJ27" s="155">
        <v>2.8</v>
      </c>
      <c r="AK27" s="152">
        <v>2</v>
      </c>
    </row>
    <row r="28" spans="1:37" ht="27" customHeight="1" x14ac:dyDescent="0.45">
      <c r="A28" s="49">
        <f>A27</f>
        <v>43461</v>
      </c>
      <c r="B28" s="49" t="s">
        <v>154</v>
      </c>
      <c r="C28" s="116" t="s">
        <v>29</v>
      </c>
      <c r="D28" s="38">
        <v>8</v>
      </c>
      <c r="E28" s="39">
        <v>7</v>
      </c>
      <c r="F28" s="59">
        <f>F2</f>
        <v>0.85</v>
      </c>
      <c r="G28" s="42" t="s">
        <v>61</v>
      </c>
      <c r="H28" s="41">
        <v>100</v>
      </c>
      <c r="I28" s="42">
        <f>E28*H28</f>
        <v>700</v>
      </c>
      <c r="J28" s="116" t="s">
        <v>193</v>
      </c>
      <c r="K28" s="38">
        <v>1</v>
      </c>
      <c r="L28" s="39">
        <f>M28*K28</f>
        <v>0.85</v>
      </c>
      <c r="M28" s="54">
        <f>F2</f>
        <v>0.85</v>
      </c>
      <c r="N28" s="38" t="s">
        <v>61</v>
      </c>
      <c r="O28" s="41">
        <v>100</v>
      </c>
      <c r="P28" s="42">
        <f t="shared" si="3"/>
        <v>85</v>
      </c>
      <c r="Q28" s="116"/>
      <c r="R28" s="38"/>
      <c r="S28" s="59"/>
      <c r="T28" s="54"/>
      <c r="U28" s="38"/>
      <c r="V28" s="41"/>
      <c r="W28" s="42"/>
      <c r="X28" s="116" t="s">
        <v>124</v>
      </c>
      <c r="Y28" s="171">
        <v>0.3</v>
      </c>
      <c r="Z28" s="59">
        <f>AA28*Y28</f>
        <v>0.255</v>
      </c>
      <c r="AA28" s="54">
        <f>F2</f>
        <v>0.85</v>
      </c>
      <c r="AB28" s="38" t="s">
        <v>62</v>
      </c>
      <c r="AC28" s="41">
        <v>50</v>
      </c>
      <c r="AD28" s="42">
        <f>AC28*Z28</f>
        <v>12.75</v>
      </c>
      <c r="AE28" s="43" t="s">
        <v>74</v>
      </c>
      <c r="AF28" s="153" t="s">
        <v>55</v>
      </c>
      <c r="AG28" s="154">
        <f>AJ26*15+AJ29*5+AJ30*15</f>
        <v>89.5</v>
      </c>
      <c r="AH28" s="155" t="s">
        <v>34</v>
      </c>
      <c r="AI28" s="153" t="s">
        <v>57</v>
      </c>
      <c r="AJ28" s="155">
        <v>3.2</v>
      </c>
      <c r="AK28" s="157" t="s">
        <v>59</v>
      </c>
    </row>
    <row r="29" spans="1:37" ht="27" customHeight="1" x14ac:dyDescent="0.45">
      <c r="A29" s="49"/>
      <c r="B29" s="49" t="s">
        <v>194</v>
      </c>
      <c r="C29" s="116" t="s">
        <v>195</v>
      </c>
      <c r="D29" s="38">
        <v>0.3</v>
      </c>
      <c r="E29" s="59">
        <f>F29*D29</f>
        <v>0.255</v>
      </c>
      <c r="F29" s="59">
        <f>F2</f>
        <v>0.85</v>
      </c>
      <c r="G29" s="42" t="s">
        <v>62</v>
      </c>
      <c r="H29" s="41">
        <v>60</v>
      </c>
      <c r="I29" s="42">
        <f>E29*H29</f>
        <v>15.3</v>
      </c>
      <c r="J29" s="116" t="s">
        <v>196</v>
      </c>
      <c r="K29" s="38">
        <v>0.5</v>
      </c>
      <c r="L29" s="59">
        <v>0.5</v>
      </c>
      <c r="M29" s="54">
        <f>F2</f>
        <v>0.85</v>
      </c>
      <c r="N29" s="38" t="s">
        <v>62</v>
      </c>
      <c r="O29" s="41">
        <v>150</v>
      </c>
      <c r="P29" s="42">
        <f t="shared" si="3"/>
        <v>75</v>
      </c>
      <c r="Q29" s="67"/>
      <c r="R29" s="38"/>
      <c r="S29" s="59"/>
      <c r="T29" s="54"/>
      <c r="U29" s="38"/>
      <c r="V29" s="41"/>
      <c r="W29" s="42"/>
      <c r="X29" s="116" t="s">
        <v>197</v>
      </c>
      <c r="Y29" s="170">
        <v>1</v>
      </c>
      <c r="Z29" s="39">
        <f>AA29*Y29</f>
        <v>0.85</v>
      </c>
      <c r="AA29" s="54">
        <f>F2</f>
        <v>0.85</v>
      </c>
      <c r="AB29" s="38" t="s">
        <v>62</v>
      </c>
      <c r="AC29" s="41">
        <v>55</v>
      </c>
      <c r="AD29" s="42">
        <f>AC29*Z29</f>
        <v>46.75</v>
      </c>
      <c r="AE29" s="43"/>
      <c r="AF29" s="153"/>
      <c r="AG29" s="158"/>
      <c r="AH29" s="155"/>
      <c r="AI29" s="153" t="s">
        <v>67</v>
      </c>
      <c r="AJ29" s="155">
        <v>1.1000000000000001</v>
      </c>
      <c r="AK29" s="152" t="s">
        <v>69</v>
      </c>
    </row>
    <row r="30" spans="1:37" ht="27" customHeight="1" x14ac:dyDescent="0.45">
      <c r="A30" s="49"/>
      <c r="B30" s="49"/>
      <c r="C30" s="116"/>
      <c r="D30" s="38"/>
      <c r="E30" s="59"/>
      <c r="F30" s="59"/>
      <c r="G30" s="42"/>
      <c r="H30" s="41"/>
      <c r="I30" s="42"/>
      <c r="J30" s="116"/>
      <c r="K30" s="38"/>
      <c r="L30" s="59"/>
      <c r="M30" s="54"/>
      <c r="N30" s="38"/>
      <c r="O30" s="41"/>
      <c r="P30" s="42">
        <f t="shared" si="3"/>
        <v>0</v>
      </c>
      <c r="Q30" s="67"/>
      <c r="R30" s="38"/>
      <c r="S30" s="59"/>
      <c r="T30" s="54"/>
      <c r="U30" s="38"/>
      <c r="V30" s="41"/>
      <c r="W30" s="42"/>
      <c r="X30" s="116"/>
      <c r="Y30" s="171"/>
      <c r="Z30" s="59"/>
      <c r="AA30" s="54"/>
      <c r="AB30" s="38"/>
      <c r="AC30" s="41"/>
      <c r="AD30" s="42"/>
      <c r="AE30" s="43"/>
      <c r="AF30" s="153"/>
      <c r="AG30" s="158"/>
      <c r="AH30" s="155"/>
      <c r="AI30" s="153" t="s">
        <v>74</v>
      </c>
      <c r="AJ30" s="155">
        <v>1</v>
      </c>
      <c r="AK30" s="157">
        <v>1</v>
      </c>
    </row>
    <row r="31" spans="1:37" ht="27" customHeight="1" x14ac:dyDescent="0.45">
      <c r="A31" s="172"/>
      <c r="B31" s="172"/>
      <c r="C31" s="70"/>
      <c r="D31" s="71"/>
      <c r="E31" s="59"/>
      <c r="F31" s="59"/>
      <c r="G31" s="74"/>
      <c r="H31" s="73"/>
      <c r="I31" s="42"/>
      <c r="J31" s="70"/>
      <c r="K31" s="71"/>
      <c r="L31" s="59"/>
      <c r="M31" s="54"/>
      <c r="N31" s="38"/>
      <c r="O31" s="73"/>
      <c r="P31" s="42">
        <f t="shared" si="3"/>
        <v>0</v>
      </c>
      <c r="Q31" s="70"/>
      <c r="R31" s="71"/>
      <c r="S31" s="59"/>
      <c r="T31" s="54"/>
      <c r="U31" s="38"/>
      <c r="V31" s="73"/>
      <c r="W31" s="42"/>
      <c r="X31" s="73"/>
      <c r="Y31" s="71"/>
      <c r="Z31" s="59"/>
      <c r="AA31" s="54"/>
      <c r="AB31" s="38"/>
      <c r="AC31" s="73"/>
      <c r="AD31" s="42"/>
      <c r="AE31" s="119"/>
      <c r="AF31" s="153"/>
      <c r="AG31" s="154"/>
      <c r="AH31" s="155"/>
      <c r="AI31" s="153"/>
      <c r="AJ31" s="155"/>
      <c r="AK31" s="157"/>
    </row>
    <row r="32" spans="1:37" ht="27" customHeight="1" x14ac:dyDescent="0.45">
      <c r="A32" s="19"/>
      <c r="B32" s="19"/>
      <c r="C32" s="267" t="s">
        <v>198</v>
      </c>
      <c r="D32" s="267"/>
      <c r="E32" s="267"/>
      <c r="F32" s="267"/>
      <c r="G32" s="267"/>
      <c r="H32" s="267"/>
      <c r="I32" s="267"/>
      <c r="J32" s="267" t="s">
        <v>199</v>
      </c>
      <c r="K32" s="267"/>
      <c r="L32" s="267"/>
      <c r="M32" s="267"/>
      <c r="N32" s="267"/>
      <c r="O32" s="267"/>
      <c r="P32" s="267"/>
      <c r="Q32" s="299" t="s">
        <v>17</v>
      </c>
      <c r="R32" s="299"/>
      <c r="S32" s="299"/>
      <c r="T32" s="299"/>
      <c r="U32" s="299"/>
      <c r="V32" s="299"/>
      <c r="W32" s="299"/>
      <c r="X32" s="264" t="s">
        <v>200</v>
      </c>
      <c r="Y32" s="264"/>
      <c r="Z32" s="264"/>
      <c r="AA32" s="264"/>
      <c r="AB32" s="264"/>
      <c r="AC32" s="264"/>
      <c r="AD32" s="264"/>
      <c r="AE32" s="19"/>
      <c r="AF32" s="141" t="s">
        <v>19</v>
      </c>
      <c r="AG32" s="142">
        <v>728</v>
      </c>
      <c r="AH32" s="143" t="s">
        <v>20</v>
      </c>
      <c r="AI32" s="291" t="s">
        <v>21</v>
      </c>
      <c r="AJ32" s="291"/>
      <c r="AK32" s="144" t="s">
        <v>22</v>
      </c>
    </row>
    <row r="33" spans="1:37" ht="27" customHeight="1" x14ac:dyDescent="0.45">
      <c r="A33" s="43"/>
      <c r="B33" s="18"/>
      <c r="C33" s="173" t="s">
        <v>201</v>
      </c>
      <c r="D33" s="26">
        <v>3</v>
      </c>
      <c r="E33" s="32">
        <v>2</v>
      </c>
      <c r="F33" s="51">
        <f>F2</f>
        <v>0.85</v>
      </c>
      <c r="G33" s="26" t="s">
        <v>62</v>
      </c>
      <c r="H33" s="29">
        <v>65</v>
      </c>
      <c r="I33" s="34">
        <f>E33*H33</f>
        <v>130</v>
      </c>
      <c r="J33" s="166" t="s">
        <v>202</v>
      </c>
      <c r="K33" s="26">
        <v>5</v>
      </c>
      <c r="L33" s="27">
        <v>5</v>
      </c>
      <c r="M33" s="33">
        <f>F2</f>
        <v>0.85</v>
      </c>
      <c r="N33" s="26" t="s">
        <v>62</v>
      </c>
      <c r="O33" s="29">
        <v>35</v>
      </c>
      <c r="P33" s="30">
        <f t="shared" ref="P33:P38" si="4">L33*O33</f>
        <v>175</v>
      </c>
      <c r="Q33" s="166" t="s">
        <v>84</v>
      </c>
      <c r="R33" s="26">
        <v>8</v>
      </c>
      <c r="S33" s="27">
        <f>T33*R33</f>
        <v>6.8</v>
      </c>
      <c r="T33" s="33">
        <f>F2</f>
        <v>0.85</v>
      </c>
      <c r="U33" s="26" t="s">
        <v>62</v>
      </c>
      <c r="V33" s="29">
        <v>30</v>
      </c>
      <c r="W33" s="34">
        <f t="shared" ref="W33:W38" si="5">S33*V33</f>
        <v>204</v>
      </c>
      <c r="X33" s="169" t="s">
        <v>203</v>
      </c>
      <c r="Y33" s="170">
        <v>1</v>
      </c>
      <c r="Z33" s="39">
        <f>AA33*Y33</f>
        <v>0.85</v>
      </c>
      <c r="AA33" s="40">
        <f>F2</f>
        <v>0.85</v>
      </c>
      <c r="AB33" s="105" t="s">
        <v>62</v>
      </c>
      <c r="AC33" s="106">
        <v>35</v>
      </c>
      <c r="AD33" s="42">
        <f>AC33*Z33</f>
        <v>29.75</v>
      </c>
      <c r="AE33" s="43"/>
      <c r="AF33" s="148" t="s">
        <v>32</v>
      </c>
      <c r="AG33" s="149">
        <f>AJ33*2+AJ36*1+AJ34*7</f>
        <v>25.6</v>
      </c>
      <c r="AH33" s="150" t="s">
        <v>34</v>
      </c>
      <c r="AI33" s="151" t="s">
        <v>36</v>
      </c>
      <c r="AJ33" s="150">
        <v>4.5999999999999996</v>
      </c>
      <c r="AK33" s="152" t="s">
        <v>38</v>
      </c>
    </row>
    <row r="34" spans="1:37" ht="27" customHeight="1" x14ac:dyDescent="0.45">
      <c r="A34" s="88">
        <f>A27+1</f>
        <v>43462</v>
      </c>
      <c r="B34" s="24" t="s">
        <v>204</v>
      </c>
      <c r="C34" s="173" t="s">
        <v>121</v>
      </c>
      <c r="D34" s="50">
        <v>3</v>
      </c>
      <c r="E34" s="32">
        <v>3</v>
      </c>
      <c r="F34" s="51">
        <f>F2</f>
        <v>0.85</v>
      </c>
      <c r="G34" s="50" t="s">
        <v>62</v>
      </c>
      <c r="H34" s="52">
        <v>135</v>
      </c>
      <c r="I34" s="34">
        <f>E34*H34</f>
        <v>405</v>
      </c>
      <c r="J34" s="165" t="s">
        <v>93</v>
      </c>
      <c r="K34" s="50">
        <v>1</v>
      </c>
      <c r="L34" s="32">
        <f>M34*K34</f>
        <v>0.85</v>
      </c>
      <c r="M34" s="53">
        <f>F2</f>
        <v>0.85</v>
      </c>
      <c r="N34" s="50" t="s">
        <v>62</v>
      </c>
      <c r="O34" s="52">
        <v>35</v>
      </c>
      <c r="P34" s="34">
        <f t="shared" si="4"/>
        <v>29.75</v>
      </c>
      <c r="Q34" s="165" t="s">
        <v>42</v>
      </c>
      <c r="R34" s="50">
        <v>0.5</v>
      </c>
      <c r="S34" s="51">
        <f>T34*R34</f>
        <v>0.42499999999999999</v>
      </c>
      <c r="T34" s="53">
        <f>F2</f>
        <v>0.85</v>
      </c>
      <c r="U34" s="50" t="s">
        <v>44</v>
      </c>
      <c r="V34" s="52">
        <v>120</v>
      </c>
      <c r="W34" s="34">
        <f t="shared" si="5"/>
        <v>51</v>
      </c>
      <c r="X34" s="116" t="s">
        <v>205</v>
      </c>
      <c r="Y34" s="171">
        <v>0.5</v>
      </c>
      <c r="Z34" s="59">
        <f>AA34*Y34</f>
        <v>0.42499999999999999</v>
      </c>
      <c r="AA34" s="54">
        <f>F2</f>
        <v>0.85</v>
      </c>
      <c r="AB34" s="38" t="s">
        <v>62</v>
      </c>
      <c r="AC34" s="41">
        <v>120</v>
      </c>
      <c r="AD34" s="42">
        <f>AC34*Z34</f>
        <v>51</v>
      </c>
      <c r="AE34" s="43"/>
      <c r="AF34" s="153" t="s">
        <v>47</v>
      </c>
      <c r="AG34" s="154">
        <f>AJ34*5+AJ35*5</f>
        <v>24</v>
      </c>
      <c r="AH34" s="155" t="s">
        <v>34</v>
      </c>
      <c r="AI34" s="156" t="s">
        <v>49</v>
      </c>
      <c r="AJ34" s="155">
        <v>2.2000000000000002</v>
      </c>
      <c r="AK34" s="152">
        <v>2</v>
      </c>
    </row>
    <row r="35" spans="1:37" ht="27" customHeight="1" x14ac:dyDescent="0.45">
      <c r="A35" s="97">
        <f>A34</f>
        <v>43462</v>
      </c>
      <c r="B35" s="49" t="s">
        <v>206</v>
      </c>
      <c r="C35" s="174" t="s">
        <v>207</v>
      </c>
      <c r="D35" s="38">
        <v>4</v>
      </c>
      <c r="E35" s="39">
        <v>3</v>
      </c>
      <c r="F35" s="59">
        <f>F2</f>
        <v>0.85</v>
      </c>
      <c r="G35" s="38" t="s">
        <v>62</v>
      </c>
      <c r="H35" s="41">
        <v>65</v>
      </c>
      <c r="I35" s="42">
        <f>E35*H35</f>
        <v>195</v>
      </c>
      <c r="J35" s="116" t="s">
        <v>51</v>
      </c>
      <c r="K35" s="38">
        <v>1</v>
      </c>
      <c r="L35" s="39">
        <f>M35*K35</f>
        <v>0.85</v>
      </c>
      <c r="M35" s="54">
        <f>F2</f>
        <v>0.85</v>
      </c>
      <c r="N35" s="38" t="s">
        <v>110</v>
      </c>
      <c r="O35" s="41">
        <v>50</v>
      </c>
      <c r="P35" s="42">
        <f t="shared" si="4"/>
        <v>42.5</v>
      </c>
      <c r="Q35" s="116"/>
      <c r="R35" s="38"/>
      <c r="S35" s="59"/>
      <c r="T35" s="54"/>
      <c r="U35" s="38"/>
      <c r="V35" s="41"/>
      <c r="W35" s="42">
        <f t="shared" si="5"/>
        <v>0</v>
      </c>
      <c r="X35" s="116" t="s">
        <v>86</v>
      </c>
      <c r="Y35" s="170">
        <v>1</v>
      </c>
      <c r="Z35" s="39">
        <f>AA35*Y35</f>
        <v>0.85</v>
      </c>
      <c r="AA35" s="54">
        <f>F2</f>
        <v>0.85</v>
      </c>
      <c r="AB35" s="38" t="s">
        <v>62</v>
      </c>
      <c r="AC35" s="41">
        <v>65</v>
      </c>
      <c r="AD35" s="42">
        <f>AC35*Z35</f>
        <v>55.25</v>
      </c>
      <c r="AE35" s="43"/>
      <c r="AF35" s="153" t="s">
        <v>55</v>
      </c>
      <c r="AG35" s="154">
        <v>86</v>
      </c>
      <c r="AH35" s="155" t="s">
        <v>34</v>
      </c>
      <c r="AI35" s="153" t="s">
        <v>57</v>
      </c>
      <c r="AJ35" s="155">
        <v>2.6</v>
      </c>
      <c r="AK35" s="157" t="s">
        <v>59</v>
      </c>
    </row>
    <row r="36" spans="1:37" ht="27" customHeight="1" x14ac:dyDescent="0.45">
      <c r="A36" s="43"/>
      <c r="B36" s="18" t="s">
        <v>194</v>
      </c>
      <c r="C36" s="174" t="s">
        <v>71</v>
      </c>
      <c r="D36" s="38">
        <v>1</v>
      </c>
      <c r="E36" s="39">
        <v>1</v>
      </c>
      <c r="F36" s="59">
        <f>F2</f>
        <v>0.85</v>
      </c>
      <c r="G36" s="38" t="s">
        <v>44</v>
      </c>
      <c r="H36" s="41">
        <v>65</v>
      </c>
      <c r="I36" s="42">
        <f>E36*H36</f>
        <v>65</v>
      </c>
      <c r="J36" s="116" t="s">
        <v>208</v>
      </c>
      <c r="K36" s="38">
        <v>0.3</v>
      </c>
      <c r="L36" s="59">
        <f>M36*K36</f>
        <v>0.255</v>
      </c>
      <c r="M36" s="54">
        <f>F2</f>
        <v>0.85</v>
      </c>
      <c r="N36" s="38" t="s">
        <v>97</v>
      </c>
      <c r="O36" s="41">
        <v>250</v>
      </c>
      <c r="P36" s="42">
        <f t="shared" si="4"/>
        <v>63.75</v>
      </c>
      <c r="Q36" s="67"/>
      <c r="R36" s="38"/>
      <c r="S36" s="59"/>
      <c r="T36" s="54"/>
      <c r="U36" s="38"/>
      <c r="V36" s="41"/>
      <c r="W36" s="42">
        <f t="shared" si="5"/>
        <v>0</v>
      </c>
      <c r="X36" s="116" t="s">
        <v>209</v>
      </c>
      <c r="Y36" s="170">
        <v>3</v>
      </c>
      <c r="Z36" s="39">
        <f>AA36*Y36</f>
        <v>2.5499999999999998</v>
      </c>
      <c r="AA36" s="54">
        <f>F2</f>
        <v>0.85</v>
      </c>
      <c r="AB36" s="38" t="s">
        <v>62</v>
      </c>
      <c r="AC36" s="41">
        <v>35</v>
      </c>
      <c r="AD36" s="42">
        <f>AC36*Z36</f>
        <v>89.25</v>
      </c>
      <c r="AE36" s="43"/>
      <c r="AF36" s="153"/>
      <c r="AG36" s="158"/>
      <c r="AH36" s="155"/>
      <c r="AI36" s="153" t="s">
        <v>67</v>
      </c>
      <c r="AJ36" s="155">
        <v>1</v>
      </c>
      <c r="AK36" s="152" t="s">
        <v>69</v>
      </c>
    </row>
    <row r="37" spans="1:37" ht="27" customHeight="1" x14ac:dyDescent="0.45">
      <c r="A37" s="43"/>
      <c r="B37" s="18"/>
      <c r="C37" s="67"/>
      <c r="D37" s="38"/>
      <c r="E37" s="59"/>
      <c r="F37" s="59"/>
      <c r="G37" s="38"/>
      <c r="H37" s="41"/>
      <c r="I37" s="42"/>
      <c r="J37" s="116" t="s">
        <v>210</v>
      </c>
      <c r="K37" s="38">
        <v>0.5</v>
      </c>
      <c r="L37" s="59">
        <v>0.5</v>
      </c>
      <c r="M37" s="54">
        <f>F2</f>
        <v>0.85</v>
      </c>
      <c r="N37" s="38" t="s">
        <v>62</v>
      </c>
      <c r="O37" s="41">
        <v>120</v>
      </c>
      <c r="P37" s="42">
        <f t="shared" si="4"/>
        <v>60</v>
      </c>
      <c r="Q37" s="67"/>
      <c r="R37" s="38"/>
      <c r="S37" s="59"/>
      <c r="T37" s="54"/>
      <c r="U37" s="38"/>
      <c r="V37" s="41"/>
      <c r="W37" s="42">
        <f t="shared" si="5"/>
        <v>0</v>
      </c>
      <c r="X37" s="116"/>
      <c r="Y37" s="171"/>
      <c r="Z37" s="59"/>
      <c r="AA37" s="54"/>
      <c r="AB37" s="38"/>
      <c r="AC37" s="41"/>
      <c r="AD37" s="42"/>
      <c r="AE37" s="43"/>
      <c r="AF37" s="153"/>
      <c r="AG37" s="158"/>
      <c r="AH37" s="155"/>
      <c r="AI37" s="153" t="s">
        <v>74</v>
      </c>
      <c r="AJ37" s="155">
        <v>0</v>
      </c>
      <c r="AK37" s="157">
        <v>1</v>
      </c>
    </row>
    <row r="38" spans="1:37" ht="27" customHeight="1" x14ac:dyDescent="0.45">
      <c r="A38" s="119"/>
      <c r="B38" s="172"/>
      <c r="C38" s="70"/>
      <c r="D38" s="71"/>
      <c r="E38" s="72"/>
      <c r="F38" s="72"/>
      <c r="G38" s="71"/>
      <c r="H38" s="73"/>
      <c r="I38" s="74"/>
      <c r="J38" s="70"/>
      <c r="K38" s="71"/>
      <c r="L38" s="115"/>
      <c r="M38" s="75"/>
      <c r="N38" s="71"/>
      <c r="O38" s="73"/>
      <c r="P38" s="74">
        <f t="shared" si="4"/>
        <v>0</v>
      </c>
      <c r="Q38" s="70"/>
      <c r="R38" s="71"/>
      <c r="S38" s="175"/>
      <c r="T38" s="75"/>
      <c r="U38" s="71"/>
      <c r="V38" s="73"/>
      <c r="W38" s="74">
        <f t="shared" si="5"/>
        <v>0</v>
      </c>
      <c r="X38" s="70"/>
      <c r="Y38" s="71"/>
      <c r="Z38" s="72"/>
      <c r="AA38" s="75"/>
      <c r="AB38" s="71"/>
      <c r="AC38" s="73"/>
      <c r="AD38" s="74"/>
      <c r="AE38" s="119" t="s">
        <v>211</v>
      </c>
      <c r="AF38" s="160"/>
      <c r="AG38" s="176"/>
      <c r="AH38" s="162"/>
      <c r="AI38" s="177"/>
      <c r="AJ38" s="162"/>
      <c r="AK38" s="178"/>
    </row>
    <row r="39" spans="1:37" x14ac:dyDescent="0.45">
      <c r="A39" s="122"/>
      <c r="B39" s="122"/>
      <c r="C39" s="123"/>
      <c r="D39" s="123"/>
      <c r="E39" s="124"/>
      <c r="F39" s="59"/>
      <c r="G39" s="125"/>
      <c r="H39" s="123"/>
      <c r="I39" s="123">
        <f>SUM(I5:I38)</f>
        <v>4189.6499999999996</v>
      </c>
      <c r="J39" s="123"/>
      <c r="K39" s="123"/>
      <c r="L39" s="126"/>
      <c r="M39" s="127"/>
      <c r="N39" s="125"/>
      <c r="O39" s="123"/>
      <c r="P39" s="123">
        <f>SUM(P5:P38)</f>
        <v>1773.75</v>
      </c>
      <c r="Q39" s="123"/>
      <c r="R39" s="123"/>
      <c r="S39" s="126"/>
      <c r="T39" s="127" t="s">
        <v>139</v>
      </c>
      <c r="U39" s="125"/>
      <c r="V39" s="123"/>
      <c r="W39" s="123">
        <f>SUM(W5:W38)</f>
        <v>1333.375</v>
      </c>
      <c r="X39" s="123"/>
      <c r="Y39" s="123"/>
      <c r="Z39" s="126"/>
      <c r="AA39" s="127"/>
      <c r="AB39" s="125"/>
      <c r="AC39" s="123"/>
      <c r="AD39" s="123">
        <f>SUM(AD5:AD38)</f>
        <v>877.90000000000009</v>
      </c>
      <c r="AE39" s="179">
        <f>(SUM(A39:AD39)+P2*E2*5)/K2/E2</f>
        <v>21.234529411764704</v>
      </c>
    </row>
    <row r="40" spans="1:37" s="2" customFormat="1" x14ac:dyDescent="0.45">
      <c r="A40" s="122" t="s">
        <v>140</v>
      </c>
      <c r="B40" s="122"/>
      <c r="C40" s="130"/>
      <c r="D40" s="130"/>
      <c r="E40" s="131"/>
      <c r="F40" s="131"/>
      <c r="G40" s="277" t="s">
        <v>141</v>
      </c>
      <c r="H40" s="277"/>
      <c r="I40" s="277"/>
      <c r="J40" s="277"/>
      <c r="K40" s="277"/>
      <c r="L40" s="132"/>
      <c r="M40" s="133"/>
      <c r="N40" s="9"/>
      <c r="O40" s="130"/>
      <c r="P40" s="130"/>
      <c r="Q40" s="278"/>
      <c r="R40" s="278"/>
      <c r="S40" s="278"/>
      <c r="T40" s="278"/>
      <c r="U40" s="278"/>
      <c r="V40" s="130"/>
      <c r="W40" s="130"/>
      <c r="X40" s="130" t="s">
        <v>142</v>
      </c>
      <c r="Y40" s="130"/>
      <c r="Z40" s="133"/>
      <c r="AA40" s="133"/>
      <c r="AB40" s="9"/>
      <c r="AC40" s="130"/>
      <c r="AD40" s="130"/>
      <c r="AE40" s="9"/>
      <c r="AF40" s="134"/>
      <c r="AG40" s="135"/>
      <c r="AH40" s="1"/>
      <c r="AI40" s="1"/>
      <c r="AJ40" s="1"/>
      <c r="AK40" s="1"/>
    </row>
    <row r="41" spans="1:37" x14ac:dyDescent="0.45">
      <c r="A41" s="9"/>
      <c r="B41" s="9"/>
      <c r="C41" s="130"/>
      <c r="D41" s="130"/>
      <c r="E41" s="131"/>
      <c r="G41" s="9"/>
      <c r="H41" s="130"/>
      <c r="I41" s="130"/>
      <c r="J41" s="130"/>
      <c r="K41" s="130"/>
      <c r="L41" s="133"/>
      <c r="N41" s="130"/>
      <c r="O41" s="130"/>
      <c r="P41" s="130"/>
      <c r="Q41" s="130"/>
      <c r="R41" s="130"/>
      <c r="S41" s="133"/>
      <c r="U41" s="130"/>
      <c r="V41" s="130"/>
      <c r="W41" s="130"/>
      <c r="X41" s="130"/>
      <c r="Y41" s="130"/>
      <c r="Z41" s="133"/>
      <c r="AB41" s="130"/>
      <c r="AC41" s="130"/>
      <c r="AD41" s="130"/>
      <c r="AE41" s="9"/>
    </row>
  </sheetData>
  <mergeCells count="32"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4" type="noConversion"/>
  <pageMargins left="0" right="0" top="0" bottom="0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12.17-12.21龍崗菜單</vt:lpstr>
      <vt:lpstr>12.24-12.28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2018-12-08T13:15:38Z</dcterms:created>
  <dcterms:modified xsi:type="dcterms:W3CDTF">2018-12-11T02:33:52Z</dcterms:modified>
</cp:coreProperties>
</file>